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1985" yWindow="-15" windowWidth="12030" windowHeight="10155" tabRatio="834"/>
  </bookViews>
  <sheets>
    <sheet name="2014 - 2015 Results" sheetId="9" r:id="rId1"/>
    <sheet name="Boat allocation &amp; OOD" sheetId="5" r:id="rId2"/>
    <sheet name="Oct2014" sheetId="2" r:id="rId3"/>
    <sheet name="Nov2014" sheetId="20" state="hidden" r:id="rId4"/>
    <sheet name="Dec2014" sheetId="27" state="hidden" r:id="rId5"/>
    <sheet name="Jan2015" sheetId="10" r:id="rId6"/>
    <sheet name="Feb2015" sheetId="11" r:id="rId7"/>
    <sheet name="Mar2015" sheetId="28" r:id="rId8"/>
    <sheet name="Apr2015" sheetId="21" r:id="rId9"/>
    <sheet name="May2015" sheetId="22" r:id="rId10"/>
    <sheet name="Jun2015" sheetId="23" r:id="rId11"/>
    <sheet name="Jun2015 (2)" sheetId="24" r:id="rId12"/>
    <sheet name="Jun2015 (3)" sheetId="25" r:id="rId13"/>
    <sheet name="Sailors" sheetId="1" r:id="rId14"/>
    <sheet name="Tides" sheetId="6" r:id="rId15"/>
    <sheet name="Sign In-Off" sheetId="18" r:id="rId16"/>
    <sheet name="Results" sheetId="19" r:id="rId17"/>
  </sheets>
  <externalReferences>
    <externalReference r:id="rId18"/>
  </externalReferences>
  <definedNames>
    <definedName name="_xlnm._FilterDatabase" localSheetId="0" hidden="1">'2014 - 2015 Results'!$B$8:$AE$17</definedName>
    <definedName name="Hobie_No">Sailors!$E:$E</definedName>
    <definedName name="_xlnm.Print_Area" localSheetId="0">'2014 - 2015 Results'!$A$1:$AE$23</definedName>
    <definedName name="_xlnm.Print_Area" localSheetId="8">'Apr2015'!$A$1:$AJ$62</definedName>
    <definedName name="_xlnm.Print_Area" localSheetId="4">'Dec2014'!$A$1:$AJ$62</definedName>
    <definedName name="_xlnm.Print_Area" localSheetId="6">'Feb2015'!$A$1:$AJ$62</definedName>
    <definedName name="_xlnm.Print_Area" localSheetId="5">'Jan2015'!$A$1:$AL$62</definedName>
    <definedName name="_xlnm.Print_Area" localSheetId="10">'Jun2015'!$A$1:$AJ$62</definedName>
    <definedName name="_xlnm.Print_Area" localSheetId="11">'Jun2015 (2)'!$A$1:$AJ$62</definedName>
    <definedName name="_xlnm.Print_Area" localSheetId="12">'Jun2015 (3)'!$A$1:$AJ$62</definedName>
    <definedName name="_xlnm.Print_Area" localSheetId="7">'Mar2015'!$A$1:$AJ$62</definedName>
    <definedName name="_xlnm.Print_Area" localSheetId="9">'May2015'!$A$1:$AJ$62</definedName>
    <definedName name="_xlnm.Print_Area" localSheetId="3">'Nov2014'!$A$1:$AJ$62</definedName>
    <definedName name="_xlnm.Print_Area" localSheetId="2">'Oct2014'!$A$1:$AL$62</definedName>
    <definedName name="Sail_No">Sailors!$G:$G</definedName>
    <definedName name="Sailor_Name">Sailors!$C:$C</definedName>
    <definedName name="Sailor_No">Sailors!$A:$A</definedName>
    <definedName name="Team_Names_1">Sailors!$I:$I</definedName>
    <definedName name="Team_Names_2">Sailors!$J:$J</definedName>
    <definedName name="Team_No">Sailors!$H:$H</definedName>
  </definedNames>
  <calcPr calcId="145621"/>
</workbook>
</file>

<file path=xl/calcChain.xml><?xml version="1.0" encoding="utf-8"?>
<calcChain xmlns="http://schemas.openxmlformats.org/spreadsheetml/2006/main">
  <c r="L62" i="28" l="1"/>
  <c r="L61" i="28"/>
  <c r="L59" i="28"/>
  <c r="L58" i="28"/>
  <c r="L57" i="28"/>
  <c r="L56" i="28"/>
  <c r="L55" i="28"/>
  <c r="L54" i="28"/>
  <c r="L53" i="28"/>
  <c r="I51" i="28"/>
  <c r="R50" i="28"/>
  <c r="P50" i="28"/>
  <c r="AL50" i="28" s="1"/>
  <c r="I50" i="28"/>
  <c r="G50" i="28"/>
  <c r="AK50" i="28" s="1"/>
  <c r="AL49" i="28"/>
  <c r="U49" i="28"/>
  <c r="T49" i="28"/>
  <c r="S49" i="28"/>
  <c r="V47" i="28" s="1"/>
  <c r="AF47" i="28" s="1"/>
  <c r="R49" i="28"/>
  <c r="P49" i="28"/>
  <c r="M49" i="28"/>
  <c r="L49" i="28"/>
  <c r="N47" i="28" s="1"/>
  <c r="AE47" i="28" s="1"/>
  <c r="AG47" i="28" s="1"/>
  <c r="K49" i="28"/>
  <c r="I49" i="28"/>
  <c r="G49" i="28"/>
  <c r="AK49" i="28" s="1"/>
  <c r="AL48" i="28"/>
  <c r="AD48" i="28"/>
  <c r="W48" i="28"/>
  <c r="V48" i="28"/>
  <c r="R48" i="28"/>
  <c r="P48" i="28"/>
  <c r="I48" i="28"/>
  <c r="G48" i="28"/>
  <c r="AK48" i="28" s="1"/>
  <c r="C47" i="28"/>
  <c r="D47" i="28" s="1"/>
  <c r="B47" i="28"/>
  <c r="AK47" i="28" s="1"/>
  <c r="R46" i="28"/>
  <c r="P46" i="28"/>
  <c r="AL46" i="28" s="1"/>
  <c r="I46" i="28"/>
  <c r="G46" i="28"/>
  <c r="AK46" i="28" s="1"/>
  <c r="AL45" i="28"/>
  <c r="U45" i="28"/>
  <c r="T45" i="28"/>
  <c r="S45" i="28"/>
  <c r="V43" i="28" s="1"/>
  <c r="AF43" i="28" s="1"/>
  <c r="R45" i="28"/>
  <c r="P45" i="28"/>
  <c r="M45" i="28"/>
  <c r="L45" i="28"/>
  <c r="K45" i="28"/>
  <c r="I45" i="28"/>
  <c r="G45" i="28"/>
  <c r="AK45" i="28" s="1"/>
  <c r="AL44" i="28"/>
  <c r="AK44" i="28"/>
  <c r="W44" i="28"/>
  <c r="AD44" i="28" s="1"/>
  <c r="V44" i="28"/>
  <c r="R44" i="28"/>
  <c r="P44" i="28"/>
  <c r="I44" i="28"/>
  <c r="G44" i="28"/>
  <c r="AK43" i="28"/>
  <c r="N43" i="28"/>
  <c r="AE43" i="28" s="1"/>
  <c r="C43" i="28"/>
  <c r="D43" i="28" s="1"/>
  <c r="B43" i="28"/>
  <c r="AL42" i="28"/>
  <c r="R42" i="28"/>
  <c r="P42" i="28"/>
  <c r="I42" i="28"/>
  <c r="G42" i="28"/>
  <c r="AK42" i="28" s="1"/>
  <c r="AK41" i="28"/>
  <c r="U41" i="28"/>
  <c r="T41" i="28"/>
  <c r="S41" i="28"/>
  <c r="R41" i="28"/>
  <c r="P41" i="28"/>
  <c r="AL41" i="28" s="1"/>
  <c r="M41" i="28"/>
  <c r="L41" i="28"/>
  <c r="K41" i="28"/>
  <c r="N39" i="28" s="1"/>
  <c r="AE39" i="28" s="1"/>
  <c r="I41" i="28"/>
  <c r="G41" i="28"/>
  <c r="AD40" i="28"/>
  <c r="W40" i="28"/>
  <c r="V40" i="28"/>
  <c r="R40" i="28"/>
  <c r="P40" i="28"/>
  <c r="AL40" i="28" s="1"/>
  <c r="I40" i="28"/>
  <c r="G40" i="28"/>
  <c r="AK40" i="28" s="1"/>
  <c r="V39" i="28"/>
  <c r="AF39" i="28" s="1"/>
  <c r="D39" i="28"/>
  <c r="B39" i="28"/>
  <c r="AK39" i="28" s="1"/>
  <c r="AL38" i="28"/>
  <c r="R38" i="28"/>
  <c r="P38" i="28"/>
  <c r="I38" i="28"/>
  <c r="G38" i="28"/>
  <c r="AK38" i="28" s="1"/>
  <c r="AK37" i="28"/>
  <c r="U37" i="28"/>
  <c r="T37" i="28"/>
  <c r="S37" i="28"/>
  <c r="R37" i="28"/>
  <c r="P37" i="28"/>
  <c r="AL37" i="28" s="1"/>
  <c r="M37" i="28"/>
  <c r="L37" i="28"/>
  <c r="K37" i="28"/>
  <c r="N35" i="28" s="1"/>
  <c r="AE35" i="28" s="1"/>
  <c r="AG35" i="28" s="1"/>
  <c r="I37" i="28"/>
  <c r="G37" i="28"/>
  <c r="AD36" i="28"/>
  <c r="W36" i="28"/>
  <c r="V36" i="28"/>
  <c r="R36" i="28"/>
  <c r="P36" i="28"/>
  <c r="AL36" i="28" s="1"/>
  <c r="I36" i="28"/>
  <c r="G36" i="28"/>
  <c r="AK36" i="28" s="1"/>
  <c r="V35" i="28"/>
  <c r="AF35" i="28" s="1"/>
  <c r="D35" i="28"/>
  <c r="C35" i="28"/>
  <c r="B35" i="28"/>
  <c r="AK35" i="28" s="1"/>
  <c r="R34" i="28"/>
  <c r="P34" i="28"/>
  <c r="AL34" i="28" s="1"/>
  <c r="I34" i="28"/>
  <c r="G34" i="28"/>
  <c r="AK34" i="28" s="1"/>
  <c r="AL33" i="28"/>
  <c r="AK33" i="28"/>
  <c r="U33" i="28"/>
  <c r="T33" i="28"/>
  <c r="S33" i="28"/>
  <c r="V31" i="28" s="1"/>
  <c r="AF31" i="28" s="1"/>
  <c r="R33" i="28"/>
  <c r="P33" i="28"/>
  <c r="M33" i="28"/>
  <c r="L33" i="28"/>
  <c r="K33" i="28"/>
  <c r="N31" i="28" s="1"/>
  <c r="AE31" i="28" s="1"/>
  <c r="I33" i="28"/>
  <c r="G33" i="28"/>
  <c r="AL32" i="28"/>
  <c r="AK32" i="28"/>
  <c r="W32" i="28"/>
  <c r="AD32" i="28" s="1"/>
  <c r="V32" i="28"/>
  <c r="R32" i="28"/>
  <c r="P32" i="28"/>
  <c r="I32" i="28"/>
  <c r="G32" i="28"/>
  <c r="AK31" i="28"/>
  <c r="C31" i="28"/>
  <c r="D31" i="28" s="1"/>
  <c r="B31" i="28"/>
  <c r="AL30" i="28"/>
  <c r="R30" i="28"/>
  <c r="P30" i="28"/>
  <c r="I30" i="28"/>
  <c r="G30" i="28"/>
  <c r="AK30" i="28" s="1"/>
  <c r="AL29" i="28"/>
  <c r="U29" i="28"/>
  <c r="T29" i="28"/>
  <c r="S29" i="28"/>
  <c r="V27" i="28" s="1"/>
  <c r="AF27" i="28" s="1"/>
  <c r="R29" i="28"/>
  <c r="P29" i="28"/>
  <c r="M29" i="28"/>
  <c r="L29" i="28"/>
  <c r="N27" i="28" s="1"/>
  <c r="AE27" i="28" s="1"/>
  <c r="AG27" i="28" s="1"/>
  <c r="K29" i="28"/>
  <c r="I29" i="28"/>
  <c r="G29" i="28"/>
  <c r="AK29" i="28" s="1"/>
  <c r="AL28" i="28"/>
  <c r="AD28" i="28"/>
  <c r="W28" i="28"/>
  <c r="V28" i="28"/>
  <c r="R28" i="28"/>
  <c r="P28" i="28"/>
  <c r="I28" i="28"/>
  <c r="G28" i="28"/>
  <c r="AK28" i="28" s="1"/>
  <c r="D27" i="28"/>
  <c r="C27" i="28"/>
  <c r="B27" i="28"/>
  <c r="AK27" i="28" s="1"/>
  <c r="R26" i="28"/>
  <c r="P26" i="28"/>
  <c r="AL26" i="28" s="1"/>
  <c r="I26" i="28"/>
  <c r="G26" i="28"/>
  <c r="AK26" i="28" s="1"/>
  <c r="U25" i="28"/>
  <c r="T25" i="28"/>
  <c r="V23" i="28" s="1"/>
  <c r="AF23" i="28" s="1"/>
  <c r="S25" i="28"/>
  <c r="R25" i="28"/>
  <c r="P25" i="28"/>
  <c r="AL25" i="28" s="1"/>
  <c r="M25" i="28"/>
  <c r="L25" i="28"/>
  <c r="K25" i="28"/>
  <c r="I25" i="28"/>
  <c r="G25" i="28"/>
  <c r="AK25" i="28" s="1"/>
  <c r="AK24" i="28"/>
  <c r="W24" i="28"/>
  <c r="AD24" i="28" s="1"/>
  <c r="V24" i="28"/>
  <c r="R24" i="28"/>
  <c r="P24" i="28"/>
  <c r="AL24" i="28" s="1"/>
  <c r="I24" i="28"/>
  <c r="G24" i="28"/>
  <c r="AK23" i="28"/>
  <c r="N23" i="28"/>
  <c r="AE23" i="28" s="1"/>
  <c r="C23" i="28"/>
  <c r="D23" i="28" s="1"/>
  <c r="B23" i="28"/>
  <c r="AL22" i="28"/>
  <c r="R22" i="28"/>
  <c r="P22" i="28"/>
  <c r="I22" i="28"/>
  <c r="G22" i="28"/>
  <c r="AK22" i="28" s="1"/>
  <c r="AK21" i="28"/>
  <c r="U21" i="28"/>
  <c r="T21" i="28"/>
  <c r="S21" i="28"/>
  <c r="R21" i="28"/>
  <c r="P21" i="28"/>
  <c r="AL21" i="28" s="1"/>
  <c r="M21" i="28"/>
  <c r="L21" i="28"/>
  <c r="K21" i="28"/>
  <c r="N19" i="28" s="1"/>
  <c r="AE19" i="28" s="1"/>
  <c r="I21" i="28"/>
  <c r="G21" i="28"/>
  <c r="AD20" i="28"/>
  <c r="W20" i="28"/>
  <c r="V20" i="28"/>
  <c r="R20" i="28"/>
  <c r="P20" i="28"/>
  <c r="AL20" i="28" s="1"/>
  <c r="I20" i="28"/>
  <c r="G20" i="28"/>
  <c r="AK20" i="28" s="1"/>
  <c r="V19" i="28"/>
  <c r="AF19" i="28" s="1"/>
  <c r="D19" i="28"/>
  <c r="C19" i="28"/>
  <c r="B19" i="28"/>
  <c r="AK19" i="28" s="1"/>
  <c r="R18" i="28"/>
  <c r="P18" i="28"/>
  <c r="AL18" i="28" s="1"/>
  <c r="I18" i="28"/>
  <c r="G18" i="28"/>
  <c r="AK18" i="28" s="1"/>
  <c r="AL17" i="28"/>
  <c r="AK17" i="28"/>
  <c r="U17" i="28"/>
  <c r="T17" i="28"/>
  <c r="S17" i="28"/>
  <c r="V15" i="28" s="1"/>
  <c r="AF15" i="28" s="1"/>
  <c r="R17" i="28"/>
  <c r="P17" i="28"/>
  <c r="M17" i="28"/>
  <c r="L17" i="28"/>
  <c r="K17" i="28"/>
  <c r="N15" i="28" s="1"/>
  <c r="AE15" i="28" s="1"/>
  <c r="AG15" i="28" s="1"/>
  <c r="I17" i="28"/>
  <c r="G17" i="28"/>
  <c r="AL16" i="28"/>
  <c r="AK16" i="28"/>
  <c r="W16" i="28"/>
  <c r="AD16" i="28" s="1"/>
  <c r="V16" i="28"/>
  <c r="R16" i="28"/>
  <c r="P16" i="28"/>
  <c r="I16" i="28"/>
  <c r="G16" i="28"/>
  <c r="AK15" i="28"/>
  <c r="C15" i="28"/>
  <c r="D15" i="28" s="1"/>
  <c r="B15" i="28"/>
  <c r="AL14" i="28"/>
  <c r="R14" i="28"/>
  <c r="P14" i="28"/>
  <c r="I14" i="28"/>
  <c r="G14" i="28"/>
  <c r="AK14" i="28" s="1"/>
  <c r="AL13" i="28"/>
  <c r="U13" i="28"/>
  <c r="T13" i="28"/>
  <c r="S13" i="28"/>
  <c r="V11" i="28" s="1"/>
  <c r="AF11" i="28" s="1"/>
  <c r="R13" i="28"/>
  <c r="P13" i="28"/>
  <c r="M13" i="28"/>
  <c r="L13" i="28"/>
  <c r="N11" i="28" s="1"/>
  <c r="AE11" i="28" s="1"/>
  <c r="AG11" i="28" s="1"/>
  <c r="K13" i="28"/>
  <c r="I13" i="28"/>
  <c r="G13" i="28"/>
  <c r="AK13" i="28" s="1"/>
  <c r="AL12" i="28"/>
  <c r="AD12" i="28"/>
  <c r="W12" i="28"/>
  <c r="V12" i="28"/>
  <c r="R12" i="28"/>
  <c r="P12" i="28"/>
  <c r="I12" i="28"/>
  <c r="G12" i="28"/>
  <c r="AK12" i="28" s="1"/>
  <c r="D11" i="28"/>
  <c r="C11" i="28"/>
  <c r="B11" i="28"/>
  <c r="AK11" i="28" s="1"/>
  <c r="R10" i="28"/>
  <c r="P10" i="28"/>
  <c r="AL10" i="28" s="1"/>
  <c r="I10" i="28"/>
  <c r="G10" i="28"/>
  <c r="AK10" i="28" s="1"/>
  <c r="U9" i="28"/>
  <c r="T9" i="28"/>
  <c r="V7" i="28" s="1"/>
  <c r="AF7" i="28" s="1"/>
  <c r="S9" i="28"/>
  <c r="R9" i="28"/>
  <c r="P9" i="28"/>
  <c r="AL9" i="28" s="1"/>
  <c r="M9" i="28"/>
  <c r="L9" i="28"/>
  <c r="K9" i="28"/>
  <c r="I9" i="28"/>
  <c r="G9" i="28"/>
  <c r="AK9" i="28" s="1"/>
  <c r="AK8" i="28"/>
  <c r="W8" i="28"/>
  <c r="AD8" i="28" s="1"/>
  <c r="V8" i="28"/>
  <c r="R8" i="28"/>
  <c r="P8" i="28"/>
  <c r="AL8" i="28" s="1"/>
  <c r="I8" i="28"/>
  <c r="G8" i="28"/>
  <c r="AK7" i="28"/>
  <c r="N7" i="28"/>
  <c r="AE7" i="28" s="1"/>
  <c r="C7" i="28"/>
  <c r="D7" i="28" s="1"/>
  <c r="B7" i="28"/>
  <c r="AL6" i="28"/>
  <c r="R6" i="28"/>
  <c r="P6" i="28"/>
  <c r="I6" i="28"/>
  <c r="G6" i="28"/>
  <c r="AK6" i="28" s="1"/>
  <c r="AK5" i="28"/>
  <c r="U5" i="28"/>
  <c r="T5" i="28"/>
  <c r="S5" i="28"/>
  <c r="R5" i="28"/>
  <c r="P5" i="28"/>
  <c r="AL5" i="28" s="1"/>
  <c r="M5" i="28"/>
  <c r="L5" i="28"/>
  <c r="K5" i="28"/>
  <c r="N3" i="28" s="1"/>
  <c r="AE3" i="28" s="1"/>
  <c r="I5" i="28"/>
  <c r="G5" i="28"/>
  <c r="AL4" i="28"/>
  <c r="AK4" i="28"/>
  <c r="W4" i="28"/>
  <c r="AD3" i="28" s="1"/>
  <c r="AG3" i="28" s="1"/>
  <c r="V4" i="28"/>
  <c r="R4" i="28"/>
  <c r="P4" i="28"/>
  <c r="I4" i="28"/>
  <c r="G4" i="28"/>
  <c r="V3" i="28"/>
  <c r="AF3" i="28" s="1"/>
  <c r="D3" i="28"/>
  <c r="C3" i="28"/>
  <c r="B3" i="28"/>
  <c r="AK3" i="28" s="1"/>
  <c r="G8" i="2"/>
  <c r="L62" i="27"/>
  <c r="L61" i="27"/>
  <c r="L59" i="27"/>
  <c r="L58" i="27"/>
  <c r="L57" i="27"/>
  <c r="L56" i="27"/>
  <c r="L55" i="27"/>
  <c r="L54" i="27"/>
  <c r="L53" i="27"/>
  <c r="I51" i="27"/>
  <c r="AL50" i="27"/>
  <c r="R50" i="27"/>
  <c r="P50" i="27"/>
  <c r="I50" i="27"/>
  <c r="G50" i="27"/>
  <c r="AK50" i="27" s="1"/>
  <c r="U49" i="27"/>
  <c r="T49" i="27"/>
  <c r="S49" i="27"/>
  <c r="R49" i="27"/>
  <c r="P49" i="27"/>
  <c r="AL49" i="27" s="1"/>
  <c r="M49" i="27"/>
  <c r="L49" i="27"/>
  <c r="K49" i="27"/>
  <c r="I49" i="27"/>
  <c r="G49" i="27"/>
  <c r="AK49" i="27" s="1"/>
  <c r="AD48" i="27"/>
  <c r="W48" i="27"/>
  <c r="V48" i="27"/>
  <c r="R48" i="27"/>
  <c r="P48" i="27"/>
  <c r="AL48" i="27" s="1"/>
  <c r="I48" i="27"/>
  <c r="G48" i="27"/>
  <c r="AK48" i="27" s="1"/>
  <c r="V47" i="27"/>
  <c r="AF47" i="27" s="1"/>
  <c r="N47" i="27"/>
  <c r="AE47" i="27" s="1"/>
  <c r="C47" i="27"/>
  <c r="D47" i="27" s="1"/>
  <c r="B47" i="27"/>
  <c r="AK47" i="27" s="1"/>
  <c r="R46" i="27"/>
  <c r="P46" i="27"/>
  <c r="AL46" i="27" s="1"/>
  <c r="I46" i="27"/>
  <c r="G46" i="27"/>
  <c r="AK46" i="27" s="1"/>
  <c r="U45" i="27"/>
  <c r="T45" i="27"/>
  <c r="S45" i="27"/>
  <c r="R45" i="27"/>
  <c r="P45" i="27"/>
  <c r="AL45" i="27" s="1"/>
  <c r="M45" i="27"/>
  <c r="L45" i="27"/>
  <c r="K45" i="27"/>
  <c r="N43" i="27" s="1"/>
  <c r="AE43" i="27" s="1"/>
  <c r="I45" i="27"/>
  <c r="G45" i="27"/>
  <c r="AK45" i="27" s="1"/>
  <c r="AD44" i="27"/>
  <c r="W44" i="27"/>
  <c r="V44" i="27"/>
  <c r="R44" i="27"/>
  <c r="P44" i="27"/>
  <c r="AL44" i="27" s="1"/>
  <c r="I44" i="27"/>
  <c r="G44" i="27"/>
  <c r="AK44" i="27" s="1"/>
  <c r="V43" i="27"/>
  <c r="AF43" i="27" s="1"/>
  <c r="C43" i="27"/>
  <c r="D43" i="27" s="1"/>
  <c r="B43" i="27"/>
  <c r="AK43" i="27" s="1"/>
  <c r="R42" i="27"/>
  <c r="P42" i="27"/>
  <c r="AL42" i="27" s="1"/>
  <c r="I42" i="27"/>
  <c r="G42" i="27"/>
  <c r="AK42" i="27" s="1"/>
  <c r="AL41" i="27"/>
  <c r="U41" i="27"/>
  <c r="T41" i="27"/>
  <c r="S41" i="27"/>
  <c r="V39" i="27" s="1"/>
  <c r="AF39" i="27" s="1"/>
  <c r="R41" i="27"/>
  <c r="P41" i="27"/>
  <c r="M41" i="27"/>
  <c r="L41" i="27"/>
  <c r="K41" i="27"/>
  <c r="N39" i="27" s="1"/>
  <c r="AE39" i="27" s="1"/>
  <c r="I41" i="27"/>
  <c r="G41" i="27"/>
  <c r="AK41" i="27" s="1"/>
  <c r="W40" i="27"/>
  <c r="AD40" i="27" s="1"/>
  <c r="V40" i="27"/>
  <c r="R40" i="27"/>
  <c r="P40" i="27"/>
  <c r="AL40" i="27" s="1"/>
  <c r="I40" i="27"/>
  <c r="G40" i="27"/>
  <c r="AK40" i="27" s="1"/>
  <c r="D39" i="27"/>
  <c r="B39" i="27"/>
  <c r="AK39" i="27" s="1"/>
  <c r="R38" i="27"/>
  <c r="P38" i="27"/>
  <c r="AL38" i="27" s="1"/>
  <c r="I38" i="27"/>
  <c r="G38" i="27"/>
  <c r="AK38" i="27" s="1"/>
  <c r="U37" i="27"/>
  <c r="T37" i="27"/>
  <c r="S37" i="27"/>
  <c r="V35" i="27" s="1"/>
  <c r="AF35" i="27" s="1"/>
  <c r="R37" i="27"/>
  <c r="P37" i="27"/>
  <c r="AL37" i="27" s="1"/>
  <c r="M37" i="27"/>
  <c r="L37" i="27"/>
  <c r="K37" i="27"/>
  <c r="N35" i="27" s="1"/>
  <c r="AE35" i="27" s="1"/>
  <c r="I37" i="27"/>
  <c r="G37" i="27"/>
  <c r="AK37" i="27" s="1"/>
  <c r="W36" i="27"/>
  <c r="AD36" i="27" s="1"/>
  <c r="V36" i="27"/>
  <c r="R36" i="27"/>
  <c r="P36" i="27"/>
  <c r="AL36" i="27" s="1"/>
  <c r="I36" i="27"/>
  <c r="G36" i="27"/>
  <c r="AK36" i="27" s="1"/>
  <c r="D35" i="27"/>
  <c r="C35" i="27"/>
  <c r="B35" i="27"/>
  <c r="AK35" i="27" s="1"/>
  <c r="R34" i="27"/>
  <c r="P34" i="27"/>
  <c r="AL34" i="27" s="1"/>
  <c r="I34" i="27"/>
  <c r="G34" i="27"/>
  <c r="AK34" i="27" s="1"/>
  <c r="U33" i="27"/>
  <c r="T33" i="27"/>
  <c r="S33" i="27"/>
  <c r="V31" i="27" s="1"/>
  <c r="AF31" i="27" s="1"/>
  <c r="R33" i="27"/>
  <c r="P33" i="27"/>
  <c r="AL33" i="27" s="1"/>
  <c r="M33" i="27"/>
  <c r="L33" i="27"/>
  <c r="K33" i="27"/>
  <c r="I33" i="27"/>
  <c r="G33" i="27"/>
  <c r="AK33" i="27" s="1"/>
  <c r="W32" i="27"/>
  <c r="AD32" i="27" s="1"/>
  <c r="V32" i="27"/>
  <c r="R32" i="27"/>
  <c r="P32" i="27"/>
  <c r="AL32" i="27" s="1"/>
  <c r="I32" i="27"/>
  <c r="G32" i="27"/>
  <c r="AK32" i="27" s="1"/>
  <c r="N31" i="27"/>
  <c r="AE31" i="27" s="1"/>
  <c r="D31" i="27"/>
  <c r="C31" i="27"/>
  <c r="B31" i="27"/>
  <c r="AK31" i="27" s="1"/>
  <c r="AL30" i="27"/>
  <c r="R30" i="27"/>
  <c r="P30" i="27"/>
  <c r="I30" i="27"/>
  <c r="G30" i="27"/>
  <c r="AK30" i="27" s="1"/>
  <c r="U29" i="27"/>
  <c r="T29" i="27"/>
  <c r="S29" i="27"/>
  <c r="R29" i="27"/>
  <c r="P29" i="27"/>
  <c r="AL29" i="27" s="1"/>
  <c r="M29" i="27"/>
  <c r="L29" i="27"/>
  <c r="K29" i="27"/>
  <c r="I29" i="27"/>
  <c r="G29" i="27"/>
  <c r="AK29" i="27" s="1"/>
  <c r="AD28" i="27"/>
  <c r="W28" i="27"/>
  <c r="V28" i="27"/>
  <c r="R28" i="27"/>
  <c r="P28" i="27"/>
  <c r="AL28" i="27" s="1"/>
  <c r="I28" i="27"/>
  <c r="G28" i="27"/>
  <c r="AK28" i="27" s="1"/>
  <c r="V27" i="27"/>
  <c r="AF27" i="27" s="1"/>
  <c r="N27" i="27"/>
  <c r="AE27" i="27" s="1"/>
  <c r="D27" i="27"/>
  <c r="C27" i="27"/>
  <c r="B27" i="27"/>
  <c r="AK27" i="27" s="1"/>
  <c r="R26" i="27"/>
  <c r="P26" i="27"/>
  <c r="AL26" i="27" s="1"/>
  <c r="I26" i="27"/>
  <c r="G26" i="27"/>
  <c r="AK26" i="27" s="1"/>
  <c r="U25" i="27"/>
  <c r="T25" i="27"/>
  <c r="S25" i="27"/>
  <c r="R25" i="27"/>
  <c r="P25" i="27"/>
  <c r="AL25" i="27" s="1"/>
  <c r="M25" i="27"/>
  <c r="L25" i="27"/>
  <c r="K25" i="27"/>
  <c r="N23" i="27" s="1"/>
  <c r="AE23" i="27" s="1"/>
  <c r="I25" i="27"/>
  <c r="G25" i="27"/>
  <c r="AK25" i="27" s="1"/>
  <c r="AK24" i="27"/>
  <c r="AD24" i="27"/>
  <c r="W24" i="27"/>
  <c r="V24" i="27"/>
  <c r="R24" i="27"/>
  <c r="P24" i="27"/>
  <c r="AL24" i="27" s="1"/>
  <c r="I24" i="27"/>
  <c r="G24" i="27"/>
  <c r="AK23" i="27"/>
  <c r="V23" i="27"/>
  <c r="AF23" i="27" s="1"/>
  <c r="C23" i="27"/>
  <c r="D23" i="27" s="1"/>
  <c r="B23" i="27"/>
  <c r="R22" i="27"/>
  <c r="P22" i="27"/>
  <c r="AL22" i="27" s="1"/>
  <c r="I22" i="27"/>
  <c r="G22" i="27"/>
  <c r="AK22" i="27" s="1"/>
  <c r="U21" i="27"/>
  <c r="T21" i="27"/>
  <c r="S21" i="27"/>
  <c r="V19" i="27" s="1"/>
  <c r="AF19" i="27" s="1"/>
  <c r="R21" i="27"/>
  <c r="P21" i="27"/>
  <c r="AL21" i="27" s="1"/>
  <c r="M21" i="27"/>
  <c r="L21" i="27"/>
  <c r="K21" i="27"/>
  <c r="N19" i="27" s="1"/>
  <c r="AE19" i="27" s="1"/>
  <c r="I21" i="27"/>
  <c r="G21" i="27"/>
  <c r="AK21" i="27" s="1"/>
  <c r="AL20" i="27"/>
  <c r="AD20" i="27"/>
  <c r="W20" i="27"/>
  <c r="V20" i="27"/>
  <c r="R20" i="27"/>
  <c r="P20" i="27"/>
  <c r="I20" i="27"/>
  <c r="G20" i="27"/>
  <c r="AK20" i="27" s="1"/>
  <c r="AK19" i="27"/>
  <c r="D19" i="27"/>
  <c r="C19" i="27"/>
  <c r="B19" i="27"/>
  <c r="R18" i="27"/>
  <c r="P18" i="27"/>
  <c r="AL18" i="27" s="1"/>
  <c r="I18" i="27"/>
  <c r="G18" i="27"/>
  <c r="AK18" i="27" s="1"/>
  <c r="AL17" i="27"/>
  <c r="U17" i="27"/>
  <c r="T17" i="27"/>
  <c r="S17" i="27"/>
  <c r="V15" i="27" s="1"/>
  <c r="AF15" i="27" s="1"/>
  <c r="R17" i="27"/>
  <c r="P17" i="27"/>
  <c r="M17" i="27"/>
  <c r="L17" i="27"/>
  <c r="K17" i="27"/>
  <c r="I17" i="27"/>
  <c r="G17" i="27"/>
  <c r="AK17" i="27" s="1"/>
  <c r="W16" i="27"/>
  <c r="AD16" i="27" s="1"/>
  <c r="V16" i="27"/>
  <c r="R16" i="27"/>
  <c r="P16" i="27"/>
  <c r="AL16" i="27" s="1"/>
  <c r="I16" i="27"/>
  <c r="G16" i="27"/>
  <c r="AK16" i="27" s="1"/>
  <c r="N15" i="27"/>
  <c r="AE15" i="27" s="1"/>
  <c r="AG15" i="27" s="1"/>
  <c r="D15" i="27"/>
  <c r="C15" i="27"/>
  <c r="B15" i="27"/>
  <c r="AK15" i="27" s="1"/>
  <c r="AL14" i="27"/>
  <c r="R14" i="27"/>
  <c r="P14" i="27"/>
  <c r="I14" i="27"/>
  <c r="G14" i="27"/>
  <c r="AK14" i="27" s="1"/>
  <c r="U13" i="27"/>
  <c r="T13" i="27"/>
  <c r="S13" i="27"/>
  <c r="R13" i="27"/>
  <c r="P13" i="27"/>
  <c r="AL13" i="27" s="1"/>
  <c r="M13" i="27"/>
  <c r="L13" i="27"/>
  <c r="K13" i="27"/>
  <c r="I13" i="27"/>
  <c r="G13" i="27"/>
  <c r="AK13" i="27" s="1"/>
  <c r="AD12" i="27"/>
  <c r="W12" i="27"/>
  <c r="V12" i="27"/>
  <c r="R12" i="27"/>
  <c r="P12" i="27"/>
  <c r="AL12" i="27" s="1"/>
  <c r="I12" i="27"/>
  <c r="G12" i="27"/>
  <c r="AK12" i="27" s="1"/>
  <c r="V11" i="27"/>
  <c r="AF11" i="27" s="1"/>
  <c r="N11" i="27"/>
  <c r="AE11" i="27" s="1"/>
  <c r="AG11" i="27" s="1"/>
  <c r="D11" i="27"/>
  <c r="C11" i="27"/>
  <c r="B11" i="27"/>
  <c r="AK11" i="27" s="1"/>
  <c r="R10" i="27"/>
  <c r="P10" i="27"/>
  <c r="AL10" i="27" s="1"/>
  <c r="I10" i="27"/>
  <c r="G10" i="27"/>
  <c r="AK10" i="27" s="1"/>
  <c r="AK9" i="27"/>
  <c r="U9" i="27"/>
  <c r="T9" i="27"/>
  <c r="S9" i="27"/>
  <c r="R9" i="27"/>
  <c r="P9" i="27"/>
  <c r="AL9" i="27" s="1"/>
  <c r="M9" i="27"/>
  <c r="L9" i="27"/>
  <c r="K9" i="27"/>
  <c r="N7" i="27" s="1"/>
  <c r="AE7" i="27" s="1"/>
  <c r="I9" i="27"/>
  <c r="G9" i="27"/>
  <c r="AD8" i="27"/>
  <c r="W8" i="27"/>
  <c r="V8" i="27"/>
  <c r="R8" i="27"/>
  <c r="P8" i="27"/>
  <c r="AL8" i="27" s="1"/>
  <c r="I8" i="27"/>
  <c r="G8" i="27"/>
  <c r="AK8" i="27" s="1"/>
  <c r="V7" i="27"/>
  <c r="AF7" i="27" s="1"/>
  <c r="C7" i="27"/>
  <c r="D7" i="27" s="1"/>
  <c r="B7" i="27"/>
  <c r="AK7" i="27" s="1"/>
  <c r="R6" i="27"/>
  <c r="P6" i="27"/>
  <c r="AL6" i="27" s="1"/>
  <c r="I6" i="27"/>
  <c r="G6" i="27"/>
  <c r="AK6" i="27" s="1"/>
  <c r="AK5" i="27"/>
  <c r="U5" i="27"/>
  <c r="T5" i="27"/>
  <c r="S5" i="27"/>
  <c r="V3" i="27" s="1"/>
  <c r="AF3" i="27" s="1"/>
  <c r="R5" i="27"/>
  <c r="P5" i="27"/>
  <c r="AL5" i="27" s="1"/>
  <c r="M5" i="27"/>
  <c r="L5" i="27"/>
  <c r="K5" i="27"/>
  <c r="N3" i="27" s="1"/>
  <c r="AE3" i="27" s="1"/>
  <c r="I5" i="27"/>
  <c r="G5" i="27"/>
  <c r="AK4" i="27"/>
  <c r="W4" i="27"/>
  <c r="V4" i="27"/>
  <c r="R4" i="27"/>
  <c r="P4" i="27"/>
  <c r="AL4" i="27" s="1"/>
  <c r="I4" i="27"/>
  <c r="G4" i="27"/>
  <c r="AD3" i="27"/>
  <c r="AG3" i="27" s="1"/>
  <c r="D3" i="27"/>
  <c r="C3" i="27"/>
  <c r="B3" i="27"/>
  <c r="AK3" i="27" s="1"/>
  <c r="L62" i="25"/>
  <c r="L61" i="25"/>
  <c r="L59" i="25"/>
  <c r="L58" i="25"/>
  <c r="L57" i="25"/>
  <c r="L56" i="25"/>
  <c r="L55" i="25"/>
  <c r="L54" i="25"/>
  <c r="L53" i="25"/>
  <c r="I51" i="25"/>
  <c r="R50" i="25"/>
  <c r="P50" i="25"/>
  <c r="AL50" i="25" s="1"/>
  <c r="I50" i="25"/>
  <c r="G50" i="25"/>
  <c r="AK50" i="25" s="1"/>
  <c r="U49" i="25"/>
  <c r="T49" i="25"/>
  <c r="V47" i="25" s="1"/>
  <c r="AF47" i="25" s="1"/>
  <c r="S49" i="25"/>
  <c r="R49" i="25"/>
  <c r="P49" i="25"/>
  <c r="AL49" i="25" s="1"/>
  <c r="M49" i="25"/>
  <c r="L49" i="25"/>
  <c r="K49" i="25"/>
  <c r="I49" i="25"/>
  <c r="G49" i="25"/>
  <c r="AK49" i="25" s="1"/>
  <c r="W48" i="25"/>
  <c r="AD48" i="25" s="1"/>
  <c r="V48" i="25"/>
  <c r="R48" i="25"/>
  <c r="P48" i="25"/>
  <c r="AL48" i="25" s="1"/>
  <c r="I48" i="25"/>
  <c r="G48" i="25"/>
  <c r="AK48" i="25" s="1"/>
  <c r="N47" i="25"/>
  <c r="AE47" i="25" s="1"/>
  <c r="C47" i="25"/>
  <c r="D47" i="25" s="1"/>
  <c r="B47" i="25"/>
  <c r="AK47" i="25" s="1"/>
  <c r="R46" i="25"/>
  <c r="P46" i="25"/>
  <c r="AL46" i="25" s="1"/>
  <c r="I46" i="25"/>
  <c r="G46" i="25"/>
  <c r="AK46" i="25" s="1"/>
  <c r="AK45" i="25"/>
  <c r="U45" i="25"/>
  <c r="T45" i="25"/>
  <c r="S45" i="25"/>
  <c r="R45" i="25"/>
  <c r="P45" i="25"/>
  <c r="AL45" i="25" s="1"/>
  <c r="M45" i="25"/>
  <c r="L45" i="25"/>
  <c r="K45" i="25"/>
  <c r="N43" i="25" s="1"/>
  <c r="AE43" i="25" s="1"/>
  <c r="AG43" i="25" s="1"/>
  <c r="I45" i="25"/>
  <c r="G45" i="25"/>
  <c r="AD44" i="25"/>
  <c r="W44" i="25"/>
  <c r="V44" i="25"/>
  <c r="R44" i="25"/>
  <c r="P44" i="25"/>
  <c r="AL44" i="25" s="1"/>
  <c r="I44" i="25"/>
  <c r="G44" i="25"/>
  <c r="AK44" i="25" s="1"/>
  <c r="V43" i="25"/>
  <c r="AF43" i="25" s="1"/>
  <c r="C43" i="25"/>
  <c r="D43" i="25" s="1"/>
  <c r="B43" i="25"/>
  <c r="AK43" i="25" s="1"/>
  <c r="R42" i="25"/>
  <c r="P42" i="25"/>
  <c r="AL42" i="25" s="1"/>
  <c r="I42" i="25"/>
  <c r="G42" i="25"/>
  <c r="AK42" i="25" s="1"/>
  <c r="U41" i="25"/>
  <c r="T41" i="25"/>
  <c r="S41" i="25"/>
  <c r="V39" i="25" s="1"/>
  <c r="AF39" i="25" s="1"/>
  <c r="R41" i="25"/>
  <c r="P41" i="25"/>
  <c r="AL41" i="25" s="1"/>
  <c r="M41" i="25"/>
  <c r="L41" i="25"/>
  <c r="K41" i="25"/>
  <c r="N39" i="25" s="1"/>
  <c r="AE39" i="25" s="1"/>
  <c r="I41" i="25"/>
  <c r="G41" i="25"/>
  <c r="AK41" i="25" s="1"/>
  <c r="W40" i="25"/>
  <c r="AD40" i="25" s="1"/>
  <c r="V40" i="25"/>
  <c r="R40" i="25"/>
  <c r="P40" i="25"/>
  <c r="AL40" i="25" s="1"/>
  <c r="I40" i="25"/>
  <c r="G40" i="25"/>
  <c r="AK40" i="25" s="1"/>
  <c r="D39" i="25"/>
  <c r="B39" i="25"/>
  <c r="AK39" i="25" s="1"/>
  <c r="R38" i="25"/>
  <c r="P38" i="25"/>
  <c r="AL38" i="25" s="1"/>
  <c r="I38" i="25"/>
  <c r="G38" i="25"/>
  <c r="AK38" i="25" s="1"/>
  <c r="AK37" i="25"/>
  <c r="U37" i="25"/>
  <c r="T37" i="25"/>
  <c r="S37" i="25"/>
  <c r="V35" i="25" s="1"/>
  <c r="AF35" i="25" s="1"/>
  <c r="R37" i="25"/>
  <c r="P37" i="25"/>
  <c r="AL37" i="25" s="1"/>
  <c r="M37" i="25"/>
  <c r="L37" i="25"/>
  <c r="K37" i="25"/>
  <c r="N35" i="25" s="1"/>
  <c r="AE35" i="25" s="1"/>
  <c r="AG35" i="25" s="1"/>
  <c r="I37" i="25"/>
  <c r="G37" i="25"/>
  <c r="W36" i="25"/>
  <c r="AD36" i="25" s="1"/>
  <c r="V36" i="25"/>
  <c r="R36" i="25"/>
  <c r="P36" i="25"/>
  <c r="AL36" i="25" s="1"/>
  <c r="I36" i="25"/>
  <c r="G36" i="25"/>
  <c r="AK36" i="25" s="1"/>
  <c r="C35" i="25"/>
  <c r="D35" i="25" s="1"/>
  <c r="B35" i="25"/>
  <c r="AK35" i="25" s="1"/>
  <c r="R34" i="25"/>
  <c r="P34" i="25"/>
  <c r="AL34" i="25" s="1"/>
  <c r="I34" i="25"/>
  <c r="G34" i="25"/>
  <c r="AK34" i="25" s="1"/>
  <c r="U33" i="25"/>
  <c r="T33" i="25"/>
  <c r="S33" i="25"/>
  <c r="V31" i="25" s="1"/>
  <c r="AF31" i="25" s="1"/>
  <c r="R33" i="25"/>
  <c r="P33" i="25"/>
  <c r="AL33" i="25" s="1"/>
  <c r="M33" i="25"/>
  <c r="L33" i="25"/>
  <c r="N31" i="25" s="1"/>
  <c r="AE31" i="25" s="1"/>
  <c r="AG31" i="25" s="1"/>
  <c r="K33" i="25"/>
  <c r="I33" i="25"/>
  <c r="G33" i="25"/>
  <c r="AK33" i="25" s="1"/>
  <c r="W32" i="25"/>
  <c r="AD32" i="25" s="1"/>
  <c r="V32" i="25"/>
  <c r="R32" i="25"/>
  <c r="P32" i="25"/>
  <c r="AL32" i="25" s="1"/>
  <c r="I32" i="25"/>
  <c r="G32" i="25"/>
  <c r="AK32" i="25" s="1"/>
  <c r="D31" i="25"/>
  <c r="C31" i="25"/>
  <c r="B31" i="25"/>
  <c r="AK31" i="25" s="1"/>
  <c r="R30" i="25"/>
  <c r="P30" i="25"/>
  <c r="AL30" i="25" s="1"/>
  <c r="I30" i="25"/>
  <c r="G30" i="25"/>
  <c r="AK30" i="25" s="1"/>
  <c r="U29" i="25"/>
  <c r="T29" i="25"/>
  <c r="V27" i="25" s="1"/>
  <c r="AF27" i="25" s="1"/>
  <c r="S29" i="25"/>
  <c r="R29" i="25"/>
  <c r="P29" i="25"/>
  <c r="AL29" i="25" s="1"/>
  <c r="M29" i="25"/>
  <c r="L29" i="25"/>
  <c r="K29" i="25"/>
  <c r="I29" i="25"/>
  <c r="G29" i="25"/>
  <c r="AK29" i="25" s="1"/>
  <c r="W28" i="25"/>
  <c r="AD28" i="25" s="1"/>
  <c r="V28" i="25"/>
  <c r="R28" i="25"/>
  <c r="P28" i="25"/>
  <c r="AL28" i="25" s="1"/>
  <c r="I28" i="25"/>
  <c r="G28" i="25"/>
  <c r="AK28" i="25" s="1"/>
  <c r="N27" i="25"/>
  <c r="AE27" i="25" s="1"/>
  <c r="C27" i="25"/>
  <c r="D27" i="25" s="1"/>
  <c r="B27" i="25"/>
  <c r="AK27" i="25" s="1"/>
  <c r="R26" i="25"/>
  <c r="P26" i="25"/>
  <c r="AL26" i="25" s="1"/>
  <c r="I26" i="25"/>
  <c r="G26" i="25"/>
  <c r="AK26" i="25" s="1"/>
  <c r="U25" i="25"/>
  <c r="T25" i="25"/>
  <c r="S25" i="25"/>
  <c r="R25" i="25"/>
  <c r="P25" i="25"/>
  <c r="AL25" i="25" s="1"/>
  <c r="M25" i="25"/>
  <c r="L25" i="25"/>
  <c r="K25" i="25"/>
  <c r="N23" i="25" s="1"/>
  <c r="AE23" i="25" s="1"/>
  <c r="I25" i="25"/>
  <c r="G25" i="25"/>
  <c r="AK25" i="25" s="1"/>
  <c r="AD24" i="25"/>
  <c r="W24" i="25"/>
  <c r="V24" i="25"/>
  <c r="R24" i="25"/>
  <c r="P24" i="25"/>
  <c r="AL24" i="25" s="1"/>
  <c r="I24" i="25"/>
  <c r="G24" i="25"/>
  <c r="AK24" i="25" s="1"/>
  <c r="V23" i="25"/>
  <c r="AF23" i="25" s="1"/>
  <c r="C23" i="25"/>
  <c r="D23" i="25" s="1"/>
  <c r="B23" i="25"/>
  <c r="AK23" i="25" s="1"/>
  <c r="R22" i="25"/>
  <c r="P22" i="25"/>
  <c r="AL22" i="25" s="1"/>
  <c r="I22" i="25"/>
  <c r="G22" i="25"/>
  <c r="AK22" i="25" s="1"/>
  <c r="U21" i="25"/>
  <c r="T21" i="25"/>
  <c r="S21" i="25"/>
  <c r="V19" i="25" s="1"/>
  <c r="AF19" i="25" s="1"/>
  <c r="R21" i="25"/>
  <c r="P21" i="25"/>
  <c r="AL21" i="25" s="1"/>
  <c r="M21" i="25"/>
  <c r="L21" i="25"/>
  <c r="K21" i="25"/>
  <c r="N19" i="25" s="1"/>
  <c r="AE19" i="25" s="1"/>
  <c r="AG19" i="25" s="1"/>
  <c r="I21" i="25"/>
  <c r="G21" i="25"/>
  <c r="AK21" i="25" s="1"/>
  <c r="W20" i="25"/>
  <c r="AD20" i="25" s="1"/>
  <c r="V20" i="25"/>
  <c r="R20" i="25"/>
  <c r="P20" i="25"/>
  <c r="AL20" i="25" s="1"/>
  <c r="I20" i="25"/>
  <c r="G20" i="25"/>
  <c r="AK20" i="25" s="1"/>
  <c r="C19" i="25"/>
  <c r="D19" i="25" s="1"/>
  <c r="B19" i="25"/>
  <c r="AK19" i="25" s="1"/>
  <c r="R18" i="25"/>
  <c r="P18" i="25"/>
  <c r="AL18" i="25" s="1"/>
  <c r="I18" i="25"/>
  <c r="G18" i="25"/>
  <c r="AK18" i="25" s="1"/>
  <c r="U17" i="25"/>
  <c r="T17" i="25"/>
  <c r="S17" i="25"/>
  <c r="V15" i="25" s="1"/>
  <c r="AF15" i="25" s="1"/>
  <c r="R17" i="25"/>
  <c r="P17" i="25"/>
  <c r="AL17" i="25" s="1"/>
  <c r="M17" i="25"/>
  <c r="L17" i="25"/>
  <c r="N15" i="25" s="1"/>
  <c r="AE15" i="25" s="1"/>
  <c r="K17" i="25"/>
  <c r="I17" i="25"/>
  <c r="G17" i="25"/>
  <c r="AK17" i="25" s="1"/>
  <c r="W16" i="25"/>
  <c r="AD16" i="25" s="1"/>
  <c r="V16" i="25"/>
  <c r="R16" i="25"/>
  <c r="P16" i="25"/>
  <c r="AL16" i="25" s="1"/>
  <c r="I16" i="25"/>
  <c r="G16" i="25"/>
  <c r="AK16" i="25" s="1"/>
  <c r="D15" i="25"/>
  <c r="C15" i="25"/>
  <c r="B15" i="25"/>
  <c r="AK15" i="25" s="1"/>
  <c r="R14" i="25"/>
  <c r="P14" i="25"/>
  <c r="AL14" i="25" s="1"/>
  <c r="I14" i="25"/>
  <c r="G14" i="25"/>
  <c r="AK14" i="25" s="1"/>
  <c r="U13" i="25"/>
  <c r="T13" i="25"/>
  <c r="V11" i="25" s="1"/>
  <c r="AF11" i="25" s="1"/>
  <c r="S13" i="25"/>
  <c r="R13" i="25"/>
  <c r="P13" i="25"/>
  <c r="AL13" i="25" s="1"/>
  <c r="M13" i="25"/>
  <c r="L13" i="25"/>
  <c r="K13" i="25"/>
  <c r="I13" i="25"/>
  <c r="G13" i="25"/>
  <c r="AK13" i="25" s="1"/>
  <c r="W12" i="25"/>
  <c r="AD12" i="25" s="1"/>
  <c r="V12" i="25"/>
  <c r="R12" i="25"/>
  <c r="P12" i="25"/>
  <c r="AL12" i="25" s="1"/>
  <c r="I12" i="25"/>
  <c r="G12" i="25"/>
  <c r="AK12" i="25" s="1"/>
  <c r="N11" i="25"/>
  <c r="AE11" i="25" s="1"/>
  <c r="C11" i="25"/>
  <c r="D11" i="25" s="1"/>
  <c r="B11" i="25"/>
  <c r="AK11" i="25" s="1"/>
  <c r="R10" i="25"/>
  <c r="P10" i="25"/>
  <c r="AL10" i="25" s="1"/>
  <c r="I10" i="25"/>
  <c r="G10" i="25"/>
  <c r="AK10" i="25" s="1"/>
  <c r="U9" i="25"/>
  <c r="T9" i="25"/>
  <c r="S9" i="25"/>
  <c r="R9" i="25"/>
  <c r="P9" i="25"/>
  <c r="AL9" i="25" s="1"/>
  <c r="M9" i="25"/>
  <c r="L9" i="25"/>
  <c r="K9" i="25"/>
  <c r="N7" i="25" s="1"/>
  <c r="AE7" i="25" s="1"/>
  <c r="AG7" i="25" s="1"/>
  <c r="I9" i="25"/>
  <c r="G9" i="25"/>
  <c r="AK9" i="25" s="1"/>
  <c r="AD8" i="25"/>
  <c r="W8" i="25"/>
  <c r="V8" i="25"/>
  <c r="R8" i="25"/>
  <c r="P8" i="25"/>
  <c r="AL8" i="25" s="1"/>
  <c r="I8" i="25"/>
  <c r="G8" i="25"/>
  <c r="AK8" i="25" s="1"/>
  <c r="V7" i="25"/>
  <c r="AF7" i="25" s="1"/>
  <c r="C7" i="25"/>
  <c r="D7" i="25" s="1"/>
  <c r="B7" i="25"/>
  <c r="AK7" i="25" s="1"/>
  <c r="R6" i="25"/>
  <c r="P6" i="25"/>
  <c r="AL6" i="25" s="1"/>
  <c r="I6" i="25"/>
  <c r="G6" i="25"/>
  <c r="AK6" i="25" s="1"/>
  <c r="AL5" i="25"/>
  <c r="U5" i="25"/>
  <c r="T5" i="25"/>
  <c r="S5" i="25"/>
  <c r="V3" i="25" s="1"/>
  <c r="AF3" i="25" s="1"/>
  <c r="R5" i="25"/>
  <c r="P5" i="25"/>
  <c r="M5" i="25"/>
  <c r="L5" i="25"/>
  <c r="K5" i="25"/>
  <c r="N3" i="25" s="1"/>
  <c r="AE3" i="25" s="1"/>
  <c r="I5" i="25"/>
  <c r="G5" i="25"/>
  <c r="AK5" i="25" s="1"/>
  <c r="AK4" i="25"/>
  <c r="W4" i="25"/>
  <c r="V4" i="25"/>
  <c r="R4" i="25"/>
  <c r="P4" i="25"/>
  <c r="AL4" i="25" s="1"/>
  <c r="I4" i="25"/>
  <c r="G4" i="25"/>
  <c r="AK3" i="25"/>
  <c r="AD3" i="25"/>
  <c r="AG3" i="25" s="1"/>
  <c r="C3" i="25"/>
  <c r="D3" i="25" s="1"/>
  <c r="B3" i="25"/>
  <c r="L62" i="24"/>
  <c r="L61" i="24"/>
  <c r="L59" i="24"/>
  <c r="L58" i="24"/>
  <c r="L57" i="24"/>
  <c r="L56" i="24"/>
  <c r="L55" i="24"/>
  <c r="L54" i="24"/>
  <c r="L53" i="24"/>
  <c r="I51" i="24"/>
  <c r="R50" i="24"/>
  <c r="P50" i="24"/>
  <c r="AL50" i="24" s="1"/>
  <c r="I50" i="24"/>
  <c r="G50" i="24"/>
  <c r="AK50" i="24" s="1"/>
  <c r="U49" i="24"/>
  <c r="T49" i="24"/>
  <c r="V47" i="24" s="1"/>
  <c r="AF47" i="24" s="1"/>
  <c r="S49" i="24"/>
  <c r="R49" i="24"/>
  <c r="P49" i="24"/>
  <c r="AL49" i="24" s="1"/>
  <c r="M49" i="24"/>
  <c r="L49" i="24"/>
  <c r="K49" i="24"/>
  <c r="I49" i="24"/>
  <c r="G49" i="24"/>
  <c r="AK49" i="24" s="1"/>
  <c r="W48" i="24"/>
  <c r="AD48" i="24" s="1"/>
  <c r="V48" i="24"/>
  <c r="R48" i="24"/>
  <c r="P48" i="24"/>
  <c r="AL48" i="24" s="1"/>
  <c r="I48" i="24"/>
  <c r="G48" i="24"/>
  <c r="AK48" i="24" s="1"/>
  <c r="N47" i="24"/>
  <c r="AE47" i="24" s="1"/>
  <c r="AG47" i="24" s="1"/>
  <c r="C47" i="24"/>
  <c r="D47" i="24" s="1"/>
  <c r="B47" i="24"/>
  <c r="AK47" i="24" s="1"/>
  <c r="R46" i="24"/>
  <c r="P46" i="24"/>
  <c r="AL46" i="24" s="1"/>
  <c r="I46" i="24"/>
  <c r="G46" i="24"/>
  <c r="AK46" i="24" s="1"/>
  <c r="U45" i="24"/>
  <c r="T45" i="24"/>
  <c r="S45" i="24"/>
  <c r="R45" i="24"/>
  <c r="P45" i="24"/>
  <c r="AL45" i="24" s="1"/>
  <c r="M45" i="24"/>
  <c r="L45" i="24"/>
  <c r="K45" i="24"/>
  <c r="N43" i="24" s="1"/>
  <c r="AE43" i="24" s="1"/>
  <c r="AG43" i="24" s="1"/>
  <c r="I45" i="24"/>
  <c r="G45" i="24"/>
  <c r="AK45" i="24" s="1"/>
  <c r="AD44" i="24"/>
  <c r="W44" i="24"/>
  <c r="V44" i="24"/>
  <c r="R44" i="24"/>
  <c r="P44" i="24"/>
  <c r="AL44" i="24" s="1"/>
  <c r="I44" i="24"/>
  <c r="G44" i="24"/>
  <c r="AK44" i="24" s="1"/>
  <c r="V43" i="24"/>
  <c r="AF43" i="24" s="1"/>
  <c r="C43" i="24"/>
  <c r="D43" i="24" s="1"/>
  <c r="B43" i="24"/>
  <c r="AK43" i="24" s="1"/>
  <c r="R42" i="24"/>
  <c r="P42" i="24"/>
  <c r="AL42" i="24" s="1"/>
  <c r="I42" i="24"/>
  <c r="G42" i="24"/>
  <c r="AK42" i="24" s="1"/>
  <c r="U41" i="24"/>
  <c r="T41" i="24"/>
  <c r="S41" i="24"/>
  <c r="V39" i="24" s="1"/>
  <c r="AF39" i="24" s="1"/>
  <c r="R41" i="24"/>
  <c r="P41" i="24"/>
  <c r="AL41" i="24" s="1"/>
  <c r="M41" i="24"/>
  <c r="L41" i="24"/>
  <c r="K41" i="24"/>
  <c r="N39" i="24" s="1"/>
  <c r="AE39" i="24" s="1"/>
  <c r="I41" i="24"/>
  <c r="G41" i="24"/>
  <c r="AK41" i="24" s="1"/>
  <c r="W40" i="24"/>
  <c r="AD40" i="24" s="1"/>
  <c r="V40" i="24"/>
  <c r="R40" i="24"/>
  <c r="P40" i="24"/>
  <c r="AL40" i="24" s="1"/>
  <c r="I40" i="24"/>
  <c r="G40" i="24"/>
  <c r="AK40" i="24" s="1"/>
  <c r="D39" i="24"/>
  <c r="B39" i="24"/>
  <c r="AK39" i="24" s="1"/>
  <c r="R38" i="24"/>
  <c r="P38" i="24"/>
  <c r="AL38" i="24" s="1"/>
  <c r="I38" i="24"/>
  <c r="G38" i="24"/>
  <c r="AK38" i="24" s="1"/>
  <c r="U37" i="24"/>
  <c r="T37" i="24"/>
  <c r="S37" i="24"/>
  <c r="V35" i="24" s="1"/>
  <c r="AF35" i="24" s="1"/>
  <c r="R37" i="24"/>
  <c r="P37" i="24"/>
  <c r="AL37" i="24" s="1"/>
  <c r="M37" i="24"/>
  <c r="L37" i="24"/>
  <c r="K37" i="24"/>
  <c r="N35" i="24" s="1"/>
  <c r="AE35" i="24" s="1"/>
  <c r="I37" i="24"/>
  <c r="G37" i="24"/>
  <c r="AK37" i="24" s="1"/>
  <c r="W36" i="24"/>
  <c r="AD36" i="24" s="1"/>
  <c r="V36" i="24"/>
  <c r="R36" i="24"/>
  <c r="P36" i="24"/>
  <c r="AL36" i="24" s="1"/>
  <c r="I36" i="24"/>
  <c r="G36" i="24"/>
  <c r="AK36" i="24" s="1"/>
  <c r="C35" i="24"/>
  <c r="D35" i="24" s="1"/>
  <c r="B35" i="24"/>
  <c r="AK35" i="24" s="1"/>
  <c r="R34" i="24"/>
  <c r="P34" i="24"/>
  <c r="AL34" i="24" s="1"/>
  <c r="I34" i="24"/>
  <c r="G34" i="24"/>
  <c r="AK34" i="24" s="1"/>
  <c r="U33" i="24"/>
  <c r="T33" i="24"/>
  <c r="S33" i="24"/>
  <c r="V31" i="24" s="1"/>
  <c r="AF31" i="24" s="1"/>
  <c r="R33" i="24"/>
  <c r="P33" i="24"/>
  <c r="AL33" i="24" s="1"/>
  <c r="M33" i="24"/>
  <c r="L33" i="24"/>
  <c r="N31" i="24" s="1"/>
  <c r="AE31" i="24" s="1"/>
  <c r="AG31" i="24" s="1"/>
  <c r="K33" i="24"/>
  <c r="I33" i="24"/>
  <c r="G33" i="24"/>
  <c r="AK33" i="24" s="1"/>
  <c r="W32" i="24"/>
  <c r="AD32" i="24" s="1"/>
  <c r="V32" i="24"/>
  <c r="R32" i="24"/>
  <c r="P32" i="24"/>
  <c r="AL32" i="24" s="1"/>
  <c r="I32" i="24"/>
  <c r="G32" i="24"/>
  <c r="AK32" i="24" s="1"/>
  <c r="D31" i="24"/>
  <c r="C31" i="24"/>
  <c r="B31" i="24"/>
  <c r="AK31" i="24" s="1"/>
  <c r="R30" i="24"/>
  <c r="P30" i="24"/>
  <c r="AL30" i="24" s="1"/>
  <c r="I30" i="24"/>
  <c r="G30" i="24"/>
  <c r="AK30" i="24" s="1"/>
  <c r="U29" i="24"/>
  <c r="T29" i="24"/>
  <c r="V27" i="24" s="1"/>
  <c r="AF27" i="24" s="1"/>
  <c r="S29" i="24"/>
  <c r="R29" i="24"/>
  <c r="P29" i="24"/>
  <c r="AL29" i="24" s="1"/>
  <c r="M29" i="24"/>
  <c r="L29" i="24"/>
  <c r="K29" i="24"/>
  <c r="I29" i="24"/>
  <c r="G29" i="24"/>
  <c r="AK29" i="24" s="1"/>
  <c r="W28" i="24"/>
  <c r="AD28" i="24" s="1"/>
  <c r="V28" i="24"/>
  <c r="R28" i="24"/>
  <c r="P28" i="24"/>
  <c r="AL28" i="24" s="1"/>
  <c r="I28" i="24"/>
  <c r="G28" i="24"/>
  <c r="AK28" i="24" s="1"/>
  <c r="N27" i="24"/>
  <c r="AE27" i="24" s="1"/>
  <c r="D27" i="24"/>
  <c r="C27" i="24"/>
  <c r="B27" i="24"/>
  <c r="AK27" i="24" s="1"/>
  <c r="AL26" i="24"/>
  <c r="R26" i="24"/>
  <c r="P26" i="24"/>
  <c r="I26" i="24"/>
  <c r="G26" i="24"/>
  <c r="AK26" i="24" s="1"/>
  <c r="U25" i="24"/>
  <c r="T25" i="24"/>
  <c r="S25" i="24"/>
  <c r="R25" i="24"/>
  <c r="P25" i="24"/>
  <c r="AL25" i="24" s="1"/>
  <c r="M25" i="24"/>
  <c r="L25" i="24"/>
  <c r="K25" i="24"/>
  <c r="N23" i="24" s="1"/>
  <c r="AE23" i="24" s="1"/>
  <c r="I25" i="24"/>
  <c r="G25" i="24"/>
  <c r="AK25" i="24" s="1"/>
  <c r="AD24" i="24"/>
  <c r="W24" i="24"/>
  <c r="V24" i="24"/>
  <c r="R24" i="24"/>
  <c r="P24" i="24"/>
  <c r="AL24" i="24" s="1"/>
  <c r="I24" i="24"/>
  <c r="G24" i="24"/>
  <c r="AK24" i="24" s="1"/>
  <c r="V23" i="24"/>
  <c r="AF23" i="24" s="1"/>
  <c r="C23" i="24"/>
  <c r="D23" i="24" s="1"/>
  <c r="B23" i="24"/>
  <c r="AK23" i="24" s="1"/>
  <c r="R22" i="24"/>
  <c r="P22" i="24"/>
  <c r="AL22" i="24" s="1"/>
  <c r="I22" i="24"/>
  <c r="G22" i="24"/>
  <c r="AK22" i="24" s="1"/>
  <c r="U21" i="24"/>
  <c r="T21" i="24"/>
  <c r="S21" i="24"/>
  <c r="V19" i="24" s="1"/>
  <c r="AF19" i="24" s="1"/>
  <c r="R21" i="24"/>
  <c r="P21" i="24"/>
  <c r="AL21" i="24" s="1"/>
  <c r="M21" i="24"/>
  <c r="L21" i="24"/>
  <c r="K21" i="24"/>
  <c r="N19" i="24" s="1"/>
  <c r="AE19" i="24" s="1"/>
  <c r="AG19" i="24" s="1"/>
  <c r="I21" i="24"/>
  <c r="G21" i="24"/>
  <c r="AK21" i="24" s="1"/>
  <c r="AD20" i="24"/>
  <c r="W20" i="24"/>
  <c r="V20" i="24"/>
  <c r="R20" i="24"/>
  <c r="P20" i="24"/>
  <c r="AL20" i="24" s="1"/>
  <c r="I20" i="24"/>
  <c r="G20" i="24"/>
  <c r="AK20" i="24" s="1"/>
  <c r="C19" i="24"/>
  <c r="D19" i="24" s="1"/>
  <c r="B19" i="24"/>
  <c r="AK19" i="24" s="1"/>
  <c r="R18" i="24"/>
  <c r="P18" i="24"/>
  <c r="AL18" i="24" s="1"/>
  <c r="I18" i="24"/>
  <c r="G18" i="24"/>
  <c r="AK18" i="24" s="1"/>
  <c r="U17" i="24"/>
  <c r="T17" i="24"/>
  <c r="S17" i="24"/>
  <c r="V15" i="24" s="1"/>
  <c r="AF15" i="24" s="1"/>
  <c r="R17" i="24"/>
  <c r="P17" i="24"/>
  <c r="AL17" i="24" s="1"/>
  <c r="M17" i="24"/>
  <c r="L17" i="24"/>
  <c r="N15" i="24" s="1"/>
  <c r="AE15" i="24" s="1"/>
  <c r="AG15" i="24" s="1"/>
  <c r="K17" i="24"/>
  <c r="I17" i="24"/>
  <c r="G17" i="24"/>
  <c r="AK17" i="24" s="1"/>
  <c r="W16" i="24"/>
  <c r="AD16" i="24" s="1"/>
  <c r="V16" i="24"/>
  <c r="R16" i="24"/>
  <c r="P16" i="24"/>
  <c r="AL16" i="24" s="1"/>
  <c r="I16" i="24"/>
  <c r="G16" i="24"/>
  <c r="AK16" i="24" s="1"/>
  <c r="AK15" i="24"/>
  <c r="D15" i="24"/>
  <c r="C15" i="24"/>
  <c r="B15" i="24"/>
  <c r="R14" i="24"/>
  <c r="P14" i="24"/>
  <c r="AL14" i="24" s="1"/>
  <c r="I14" i="24"/>
  <c r="G14" i="24"/>
  <c r="AK14" i="24" s="1"/>
  <c r="U13" i="24"/>
  <c r="T13" i="24"/>
  <c r="V11" i="24" s="1"/>
  <c r="AF11" i="24" s="1"/>
  <c r="S13" i="24"/>
  <c r="R13" i="24"/>
  <c r="P13" i="24"/>
  <c r="AL13" i="24" s="1"/>
  <c r="M13" i="24"/>
  <c r="L13" i="24"/>
  <c r="K13" i="24"/>
  <c r="I13" i="24"/>
  <c r="G13" i="24"/>
  <c r="AK13" i="24" s="1"/>
  <c r="W12" i="24"/>
  <c r="AD12" i="24" s="1"/>
  <c r="V12" i="24"/>
  <c r="R12" i="24"/>
  <c r="P12" i="24"/>
  <c r="AL12" i="24" s="1"/>
  <c r="I12" i="24"/>
  <c r="G12" i="24"/>
  <c r="AK12" i="24" s="1"/>
  <c r="N11" i="24"/>
  <c r="AE11" i="24" s="1"/>
  <c r="AG11" i="24" s="1"/>
  <c r="D11" i="24"/>
  <c r="C11" i="24"/>
  <c r="B11" i="24"/>
  <c r="AK11" i="24" s="1"/>
  <c r="R10" i="24"/>
  <c r="P10" i="24"/>
  <c r="AL10" i="24" s="1"/>
  <c r="I10" i="24"/>
  <c r="G10" i="24"/>
  <c r="AK10" i="24" s="1"/>
  <c r="U9" i="24"/>
  <c r="T9" i="24"/>
  <c r="S9" i="24"/>
  <c r="R9" i="24"/>
  <c r="P9" i="24"/>
  <c r="AL9" i="24" s="1"/>
  <c r="M9" i="24"/>
  <c r="L9" i="24"/>
  <c r="K9" i="24"/>
  <c r="N7" i="24" s="1"/>
  <c r="AE7" i="24" s="1"/>
  <c r="I9" i="24"/>
  <c r="G9" i="24"/>
  <c r="AK9" i="24" s="1"/>
  <c r="AD8" i="24"/>
  <c r="W8" i="24"/>
  <c r="V8" i="24"/>
  <c r="R8" i="24"/>
  <c r="P8" i="24"/>
  <c r="AL8" i="24" s="1"/>
  <c r="I8" i="24"/>
  <c r="G8" i="24"/>
  <c r="AK8" i="24" s="1"/>
  <c r="V7" i="24"/>
  <c r="AF7" i="24" s="1"/>
  <c r="C7" i="24"/>
  <c r="D7" i="24" s="1"/>
  <c r="B7" i="24"/>
  <c r="AK7" i="24" s="1"/>
  <c r="R6" i="24"/>
  <c r="P6" i="24"/>
  <c r="AL6" i="24" s="1"/>
  <c r="I6" i="24"/>
  <c r="G6" i="24"/>
  <c r="AK6" i="24" s="1"/>
  <c r="U5" i="24"/>
  <c r="T5" i="24"/>
  <c r="S5" i="24"/>
  <c r="V3" i="24" s="1"/>
  <c r="AF3" i="24" s="1"/>
  <c r="R5" i="24"/>
  <c r="P5" i="24"/>
  <c r="AL5" i="24" s="1"/>
  <c r="M5" i="24"/>
  <c r="L5" i="24"/>
  <c r="K5" i="24"/>
  <c r="N3" i="24" s="1"/>
  <c r="AE3" i="24" s="1"/>
  <c r="I5" i="24"/>
  <c r="G5" i="24"/>
  <c r="AK5" i="24" s="1"/>
  <c r="W4" i="24"/>
  <c r="V4" i="24"/>
  <c r="R4" i="24"/>
  <c r="P4" i="24"/>
  <c r="AL4" i="24" s="1"/>
  <c r="I4" i="24"/>
  <c r="G4" i="24"/>
  <c r="AK4" i="24" s="1"/>
  <c r="AD3" i="24"/>
  <c r="C3" i="24"/>
  <c r="D3" i="24" s="1"/>
  <c r="B3" i="24"/>
  <c r="AK3" i="24" s="1"/>
  <c r="L62" i="23"/>
  <c r="L61" i="23"/>
  <c r="L59" i="23"/>
  <c r="L58" i="23"/>
  <c r="L57" i="23"/>
  <c r="L56" i="23"/>
  <c r="L55" i="23"/>
  <c r="L54" i="23"/>
  <c r="L53" i="23"/>
  <c r="I51" i="23"/>
  <c r="R50" i="23"/>
  <c r="P50" i="23"/>
  <c r="AL50" i="23" s="1"/>
  <c r="I50" i="23"/>
  <c r="G50" i="23"/>
  <c r="AK50" i="23" s="1"/>
  <c r="U49" i="23"/>
  <c r="T49" i="23"/>
  <c r="V47" i="23" s="1"/>
  <c r="AF47" i="23" s="1"/>
  <c r="S49" i="23"/>
  <c r="R49" i="23"/>
  <c r="P49" i="23"/>
  <c r="AL49" i="23" s="1"/>
  <c r="M49" i="23"/>
  <c r="L49" i="23"/>
  <c r="K49" i="23"/>
  <c r="I49" i="23"/>
  <c r="G49" i="23"/>
  <c r="AK49" i="23" s="1"/>
  <c r="W48" i="23"/>
  <c r="AD48" i="23" s="1"/>
  <c r="V48" i="23"/>
  <c r="R48" i="23"/>
  <c r="P48" i="23"/>
  <c r="AL48" i="23" s="1"/>
  <c r="I48" i="23"/>
  <c r="G48" i="23"/>
  <c r="AK48" i="23" s="1"/>
  <c r="N47" i="23"/>
  <c r="AE47" i="23" s="1"/>
  <c r="AG47" i="23" s="1"/>
  <c r="C47" i="23"/>
  <c r="D47" i="23" s="1"/>
  <c r="B47" i="23"/>
  <c r="AK47" i="23" s="1"/>
  <c r="R46" i="23"/>
  <c r="P46" i="23"/>
  <c r="AL46" i="23" s="1"/>
  <c r="I46" i="23"/>
  <c r="G46" i="23"/>
  <c r="AK46" i="23" s="1"/>
  <c r="U45" i="23"/>
  <c r="V43" i="23" s="1"/>
  <c r="AF43" i="23" s="1"/>
  <c r="T45" i="23"/>
  <c r="S45" i="23"/>
  <c r="R45" i="23"/>
  <c r="P45" i="23"/>
  <c r="AL45" i="23" s="1"/>
  <c r="M45" i="23"/>
  <c r="L45" i="23"/>
  <c r="K45" i="23"/>
  <c r="N43" i="23" s="1"/>
  <c r="AE43" i="23" s="1"/>
  <c r="I45" i="23"/>
  <c r="G45" i="23"/>
  <c r="AK45" i="23" s="1"/>
  <c r="AD44" i="23"/>
  <c r="W44" i="23"/>
  <c r="V44" i="23"/>
  <c r="R44" i="23"/>
  <c r="P44" i="23"/>
  <c r="AL44" i="23" s="1"/>
  <c r="I44" i="23"/>
  <c r="G44" i="23"/>
  <c r="AK44" i="23" s="1"/>
  <c r="C43" i="23"/>
  <c r="D43" i="23" s="1"/>
  <c r="B43" i="23"/>
  <c r="AK43" i="23" s="1"/>
  <c r="R42" i="23"/>
  <c r="P42" i="23"/>
  <c r="AL42" i="23" s="1"/>
  <c r="I42" i="23"/>
  <c r="G42" i="23"/>
  <c r="AK42" i="23" s="1"/>
  <c r="AL41" i="23"/>
  <c r="U41" i="23"/>
  <c r="T41" i="23"/>
  <c r="S41" i="23"/>
  <c r="V39" i="23" s="1"/>
  <c r="AF39" i="23" s="1"/>
  <c r="R41" i="23"/>
  <c r="P41" i="23"/>
  <c r="M41" i="23"/>
  <c r="L41" i="23"/>
  <c r="K41" i="23"/>
  <c r="N39" i="23" s="1"/>
  <c r="I41" i="23"/>
  <c r="G41" i="23"/>
  <c r="AK41" i="23" s="1"/>
  <c r="AK40" i="23"/>
  <c r="W40" i="23"/>
  <c r="AD40" i="23" s="1"/>
  <c r="V40" i="23"/>
  <c r="R40" i="23"/>
  <c r="P40" i="23"/>
  <c r="AL40" i="23" s="1"/>
  <c r="I40" i="23"/>
  <c r="G40" i="23"/>
  <c r="AE39" i="23"/>
  <c r="D39" i="23"/>
  <c r="B39" i="23"/>
  <c r="AK39" i="23" s="1"/>
  <c r="R38" i="23"/>
  <c r="P38" i="23"/>
  <c r="AL38" i="23" s="1"/>
  <c r="I38" i="23"/>
  <c r="G38" i="23"/>
  <c r="AK38" i="23" s="1"/>
  <c r="U37" i="23"/>
  <c r="T37" i="23"/>
  <c r="S37" i="23"/>
  <c r="V35" i="23" s="1"/>
  <c r="AF35" i="23" s="1"/>
  <c r="R37" i="23"/>
  <c r="P37" i="23"/>
  <c r="AL37" i="23" s="1"/>
  <c r="M37" i="23"/>
  <c r="L37" i="23"/>
  <c r="K37" i="23"/>
  <c r="N35" i="23" s="1"/>
  <c r="I37" i="23"/>
  <c r="G37" i="23"/>
  <c r="AK37" i="23" s="1"/>
  <c r="W36" i="23"/>
  <c r="AD36" i="23" s="1"/>
  <c r="V36" i="23"/>
  <c r="R36" i="23"/>
  <c r="P36" i="23"/>
  <c r="AL36" i="23" s="1"/>
  <c r="I36" i="23"/>
  <c r="G36" i="23"/>
  <c r="AK36" i="23" s="1"/>
  <c r="AE35" i="23"/>
  <c r="C35" i="23"/>
  <c r="D35" i="23" s="1"/>
  <c r="B35" i="23"/>
  <c r="AK35" i="23" s="1"/>
  <c r="R34" i="23"/>
  <c r="P34" i="23"/>
  <c r="AL34" i="23" s="1"/>
  <c r="I34" i="23"/>
  <c r="G34" i="23"/>
  <c r="AK34" i="23" s="1"/>
  <c r="U33" i="23"/>
  <c r="T33" i="23"/>
  <c r="S33" i="23"/>
  <c r="V31" i="23" s="1"/>
  <c r="R33" i="23"/>
  <c r="P33" i="23"/>
  <c r="AL33" i="23" s="1"/>
  <c r="M33" i="23"/>
  <c r="L33" i="23"/>
  <c r="N31" i="23" s="1"/>
  <c r="AE31" i="23" s="1"/>
  <c r="K33" i="23"/>
  <c r="I33" i="23"/>
  <c r="G33" i="23"/>
  <c r="AK33" i="23" s="1"/>
  <c r="AD32" i="23"/>
  <c r="W32" i="23"/>
  <c r="V32" i="23"/>
  <c r="R32" i="23"/>
  <c r="P32" i="23"/>
  <c r="AL32" i="23" s="1"/>
  <c r="I32" i="23"/>
  <c r="G32" i="23"/>
  <c r="AK32" i="23" s="1"/>
  <c r="AF31" i="23"/>
  <c r="D31" i="23"/>
  <c r="C31" i="23"/>
  <c r="B31" i="23"/>
  <c r="AK31" i="23" s="1"/>
  <c r="R30" i="23"/>
  <c r="P30" i="23"/>
  <c r="AL30" i="23" s="1"/>
  <c r="I30" i="23"/>
  <c r="G30" i="23"/>
  <c r="AK30" i="23" s="1"/>
  <c r="U29" i="23"/>
  <c r="T29" i="23"/>
  <c r="V27" i="23" s="1"/>
  <c r="AF27" i="23" s="1"/>
  <c r="S29" i="23"/>
  <c r="R29" i="23"/>
  <c r="P29" i="23"/>
  <c r="AL29" i="23" s="1"/>
  <c r="M29" i="23"/>
  <c r="N27" i="23" s="1"/>
  <c r="AE27" i="23" s="1"/>
  <c r="AG27" i="23" s="1"/>
  <c r="L29" i="23"/>
  <c r="K29" i="23"/>
  <c r="I29" i="23"/>
  <c r="G29" i="23"/>
  <c r="AK29" i="23" s="1"/>
  <c r="W28" i="23"/>
  <c r="AD28" i="23" s="1"/>
  <c r="V28" i="23"/>
  <c r="R28" i="23"/>
  <c r="P28" i="23"/>
  <c r="AL28" i="23" s="1"/>
  <c r="I28" i="23"/>
  <c r="G28" i="23"/>
  <c r="AK28" i="23" s="1"/>
  <c r="C27" i="23"/>
  <c r="D27" i="23" s="1"/>
  <c r="B27" i="23"/>
  <c r="AK27" i="23" s="1"/>
  <c r="R26" i="23"/>
  <c r="P26" i="23"/>
  <c r="AL26" i="23" s="1"/>
  <c r="I26" i="23"/>
  <c r="G26" i="23"/>
  <c r="AK26" i="23" s="1"/>
  <c r="AK25" i="23"/>
  <c r="U25" i="23"/>
  <c r="T25" i="23"/>
  <c r="S25" i="23"/>
  <c r="R25" i="23"/>
  <c r="P25" i="23"/>
  <c r="AL25" i="23" s="1"/>
  <c r="M25" i="23"/>
  <c r="L25" i="23"/>
  <c r="K25" i="23"/>
  <c r="N23" i="23" s="1"/>
  <c r="AE23" i="23" s="1"/>
  <c r="I25" i="23"/>
  <c r="G25" i="23"/>
  <c r="AD24" i="23"/>
  <c r="W24" i="23"/>
  <c r="V24" i="23"/>
  <c r="R24" i="23"/>
  <c r="P24" i="23"/>
  <c r="AL24" i="23" s="1"/>
  <c r="I24" i="23"/>
  <c r="G24" i="23"/>
  <c r="AK24" i="23" s="1"/>
  <c r="V23" i="23"/>
  <c r="AF23" i="23" s="1"/>
  <c r="D23" i="23"/>
  <c r="C23" i="23"/>
  <c r="B23" i="23"/>
  <c r="AK23" i="23" s="1"/>
  <c r="R22" i="23"/>
  <c r="P22" i="23"/>
  <c r="AL22" i="23" s="1"/>
  <c r="I22" i="23"/>
  <c r="G22" i="23"/>
  <c r="AK22" i="23" s="1"/>
  <c r="U21" i="23"/>
  <c r="T21" i="23"/>
  <c r="S21" i="23"/>
  <c r="V19" i="23" s="1"/>
  <c r="AF19" i="23" s="1"/>
  <c r="R21" i="23"/>
  <c r="P21" i="23"/>
  <c r="AL21" i="23" s="1"/>
  <c r="M21" i="23"/>
  <c r="L21" i="23"/>
  <c r="K21" i="23"/>
  <c r="N19" i="23" s="1"/>
  <c r="I21" i="23"/>
  <c r="G21" i="23"/>
  <c r="AK21" i="23" s="1"/>
  <c r="W20" i="23"/>
  <c r="AD20" i="23" s="1"/>
  <c r="V20" i="23"/>
  <c r="R20" i="23"/>
  <c r="P20" i="23"/>
  <c r="AL20" i="23" s="1"/>
  <c r="I20" i="23"/>
  <c r="G20" i="23"/>
  <c r="AK20" i="23" s="1"/>
  <c r="AE19" i="23"/>
  <c r="C19" i="23"/>
  <c r="D19" i="23" s="1"/>
  <c r="B19" i="23"/>
  <c r="AK19" i="23" s="1"/>
  <c r="R18" i="23"/>
  <c r="P18" i="23"/>
  <c r="AL18" i="23" s="1"/>
  <c r="I18" i="23"/>
  <c r="G18" i="23"/>
  <c r="AK18" i="23" s="1"/>
  <c r="U17" i="23"/>
  <c r="T17" i="23"/>
  <c r="S17" i="23"/>
  <c r="R17" i="23"/>
  <c r="P17" i="23"/>
  <c r="AL17" i="23" s="1"/>
  <c r="M17" i="23"/>
  <c r="L17" i="23"/>
  <c r="N15" i="23" s="1"/>
  <c r="AE15" i="23" s="1"/>
  <c r="K17" i="23"/>
  <c r="I17" i="23"/>
  <c r="G17" i="23"/>
  <c r="AK17" i="23" s="1"/>
  <c r="AD16" i="23"/>
  <c r="W16" i="23"/>
  <c r="V16" i="23"/>
  <c r="R16" i="23"/>
  <c r="P16" i="23"/>
  <c r="AL16" i="23" s="1"/>
  <c r="I16" i="23"/>
  <c r="G16" i="23"/>
  <c r="AK16" i="23" s="1"/>
  <c r="V15" i="23"/>
  <c r="AF15" i="23" s="1"/>
  <c r="D15" i="23"/>
  <c r="C15" i="23"/>
  <c r="B15" i="23"/>
  <c r="AK15" i="23" s="1"/>
  <c r="R14" i="23"/>
  <c r="P14" i="23"/>
  <c r="AL14" i="23" s="1"/>
  <c r="I14" i="23"/>
  <c r="G14" i="23"/>
  <c r="AK14" i="23" s="1"/>
  <c r="U13" i="23"/>
  <c r="T13" i="23"/>
  <c r="V11" i="23" s="1"/>
  <c r="AF11" i="23" s="1"/>
  <c r="S13" i="23"/>
  <c r="R13" i="23"/>
  <c r="P13" i="23"/>
  <c r="AL13" i="23" s="1"/>
  <c r="M13" i="23"/>
  <c r="L13" i="23"/>
  <c r="K13" i="23"/>
  <c r="N11" i="23" s="1"/>
  <c r="AE11" i="23" s="1"/>
  <c r="AG11" i="23" s="1"/>
  <c r="I13" i="23"/>
  <c r="G13" i="23"/>
  <c r="AK13" i="23" s="1"/>
  <c r="W12" i="23"/>
  <c r="AD12" i="23" s="1"/>
  <c r="V12" i="23"/>
  <c r="R12" i="23"/>
  <c r="P12" i="23"/>
  <c r="AL12" i="23" s="1"/>
  <c r="I12" i="23"/>
  <c r="G12" i="23"/>
  <c r="AK12" i="23" s="1"/>
  <c r="C11" i="23"/>
  <c r="D11" i="23" s="1"/>
  <c r="B11" i="23"/>
  <c r="AK11" i="23" s="1"/>
  <c r="R10" i="23"/>
  <c r="P10" i="23"/>
  <c r="AL10" i="23" s="1"/>
  <c r="I10" i="23"/>
  <c r="G10" i="23"/>
  <c r="AK10" i="23" s="1"/>
  <c r="U9" i="23"/>
  <c r="T9" i="23"/>
  <c r="S9" i="23"/>
  <c r="R9" i="23"/>
  <c r="P9" i="23"/>
  <c r="AL9" i="23" s="1"/>
  <c r="M9" i="23"/>
  <c r="L9" i="23"/>
  <c r="K9" i="23"/>
  <c r="N7" i="23" s="1"/>
  <c r="AE7" i="23" s="1"/>
  <c r="I9" i="23"/>
  <c r="G9" i="23"/>
  <c r="AK9" i="23" s="1"/>
  <c r="AD8" i="23"/>
  <c r="W8" i="23"/>
  <c r="V8" i="23"/>
  <c r="R8" i="23"/>
  <c r="P8" i="23"/>
  <c r="AL8" i="23" s="1"/>
  <c r="I8" i="23"/>
  <c r="G8" i="23"/>
  <c r="AK8" i="23" s="1"/>
  <c r="AF7" i="23"/>
  <c r="V7" i="23"/>
  <c r="D7" i="23"/>
  <c r="C7" i="23"/>
  <c r="B7" i="23"/>
  <c r="AK7" i="23" s="1"/>
  <c r="R6" i="23"/>
  <c r="P6" i="23"/>
  <c r="AL6" i="23" s="1"/>
  <c r="I6" i="23"/>
  <c r="G6" i="23"/>
  <c r="AK6" i="23" s="1"/>
  <c r="U5" i="23"/>
  <c r="T5" i="23"/>
  <c r="S5" i="23"/>
  <c r="V3" i="23" s="1"/>
  <c r="AF3" i="23" s="1"/>
  <c r="R5" i="23"/>
  <c r="P5" i="23"/>
  <c r="AL5" i="23" s="1"/>
  <c r="M5" i="23"/>
  <c r="L5" i="23"/>
  <c r="K5" i="23"/>
  <c r="I5" i="23"/>
  <c r="G5" i="23"/>
  <c r="AK5" i="23" s="1"/>
  <c r="W4" i="23"/>
  <c r="V4" i="23"/>
  <c r="R4" i="23"/>
  <c r="P4" i="23"/>
  <c r="AL4" i="23" s="1"/>
  <c r="I4" i="23"/>
  <c r="G4" i="23"/>
  <c r="AK4" i="23" s="1"/>
  <c r="AD3" i="23"/>
  <c r="N3" i="23"/>
  <c r="AE3" i="23" s="1"/>
  <c r="C3" i="23"/>
  <c r="D3" i="23" s="1"/>
  <c r="B3" i="23"/>
  <c r="AK3" i="23" s="1"/>
  <c r="L62" i="22"/>
  <c r="L61" i="22"/>
  <c r="L59" i="22"/>
  <c r="L58" i="22"/>
  <c r="L57" i="22"/>
  <c r="L56" i="22"/>
  <c r="L55" i="22"/>
  <c r="L54" i="22"/>
  <c r="L53" i="22"/>
  <c r="I51" i="22"/>
  <c r="R50" i="22"/>
  <c r="P50" i="22"/>
  <c r="AL50" i="22" s="1"/>
  <c r="I50" i="22"/>
  <c r="G50" i="22"/>
  <c r="AK50" i="22" s="1"/>
  <c r="U49" i="22"/>
  <c r="T49" i="22"/>
  <c r="V47" i="22" s="1"/>
  <c r="AF47" i="22" s="1"/>
  <c r="S49" i="22"/>
  <c r="R49" i="22"/>
  <c r="P49" i="22"/>
  <c r="AL49" i="22" s="1"/>
  <c r="M49" i="22"/>
  <c r="L49" i="22"/>
  <c r="K49" i="22"/>
  <c r="I49" i="22"/>
  <c r="G49" i="22"/>
  <c r="AK49" i="22" s="1"/>
  <c r="W48" i="22"/>
  <c r="AD48" i="22" s="1"/>
  <c r="V48" i="22"/>
  <c r="R48" i="22"/>
  <c r="P48" i="22"/>
  <c r="AL48" i="22" s="1"/>
  <c r="I48" i="22"/>
  <c r="G48" i="22"/>
  <c r="AK48" i="22" s="1"/>
  <c r="N47" i="22"/>
  <c r="AE47" i="22" s="1"/>
  <c r="AG47" i="22" s="1"/>
  <c r="C47" i="22"/>
  <c r="D47" i="22" s="1"/>
  <c r="B47" i="22"/>
  <c r="AK47" i="22" s="1"/>
  <c r="R46" i="22"/>
  <c r="P46" i="22"/>
  <c r="AL46" i="22" s="1"/>
  <c r="I46" i="22"/>
  <c r="G46" i="22"/>
  <c r="AK46" i="22" s="1"/>
  <c r="U45" i="22"/>
  <c r="T45" i="22"/>
  <c r="S45" i="22"/>
  <c r="R45" i="22"/>
  <c r="P45" i="22"/>
  <c r="AL45" i="22" s="1"/>
  <c r="M45" i="22"/>
  <c r="L45" i="22"/>
  <c r="K45" i="22"/>
  <c r="N43" i="22" s="1"/>
  <c r="AE43" i="22" s="1"/>
  <c r="AG43" i="22" s="1"/>
  <c r="I45" i="22"/>
  <c r="G45" i="22"/>
  <c r="AK45" i="22" s="1"/>
  <c r="AD44" i="22"/>
  <c r="W44" i="22"/>
  <c r="V44" i="22"/>
  <c r="R44" i="22"/>
  <c r="P44" i="22"/>
  <c r="AL44" i="22" s="1"/>
  <c r="I44" i="22"/>
  <c r="G44" i="22"/>
  <c r="AK44" i="22" s="1"/>
  <c r="V43" i="22"/>
  <c r="AF43" i="22" s="1"/>
  <c r="C43" i="22"/>
  <c r="D43" i="22" s="1"/>
  <c r="B43" i="22"/>
  <c r="AK43" i="22" s="1"/>
  <c r="R42" i="22"/>
  <c r="P42" i="22"/>
  <c r="AL42" i="22" s="1"/>
  <c r="I42" i="22"/>
  <c r="G42" i="22"/>
  <c r="AK42" i="22" s="1"/>
  <c r="AL41" i="22"/>
  <c r="U41" i="22"/>
  <c r="T41" i="22"/>
  <c r="S41" i="22"/>
  <c r="V39" i="22" s="1"/>
  <c r="AF39" i="22" s="1"/>
  <c r="R41" i="22"/>
  <c r="P41" i="22"/>
  <c r="M41" i="22"/>
  <c r="L41" i="22"/>
  <c r="K41" i="22"/>
  <c r="N39" i="22" s="1"/>
  <c r="AE39" i="22" s="1"/>
  <c r="I41" i="22"/>
  <c r="G41" i="22"/>
  <c r="AK41" i="22" s="1"/>
  <c r="W40" i="22"/>
  <c r="AD40" i="22" s="1"/>
  <c r="V40" i="22"/>
  <c r="R40" i="22"/>
  <c r="P40" i="22"/>
  <c r="AL40" i="22" s="1"/>
  <c r="I40" i="22"/>
  <c r="G40" i="22"/>
  <c r="AK40" i="22" s="1"/>
  <c r="D39" i="22"/>
  <c r="B39" i="22"/>
  <c r="AK39" i="22" s="1"/>
  <c r="R38" i="22"/>
  <c r="P38" i="22"/>
  <c r="AL38" i="22" s="1"/>
  <c r="I38" i="22"/>
  <c r="G38" i="22"/>
  <c r="AK38" i="22" s="1"/>
  <c r="U37" i="22"/>
  <c r="T37" i="22"/>
  <c r="S37" i="22"/>
  <c r="V35" i="22" s="1"/>
  <c r="AF35" i="22" s="1"/>
  <c r="R37" i="22"/>
  <c r="P37" i="22"/>
  <c r="AL37" i="22" s="1"/>
  <c r="M37" i="22"/>
  <c r="L37" i="22"/>
  <c r="K37" i="22"/>
  <c r="N35" i="22" s="1"/>
  <c r="AE35" i="22" s="1"/>
  <c r="I37" i="22"/>
  <c r="G37" i="22"/>
  <c r="AK37" i="22" s="1"/>
  <c r="W36" i="22"/>
  <c r="AD36" i="22" s="1"/>
  <c r="V36" i="22"/>
  <c r="R36" i="22"/>
  <c r="P36" i="22"/>
  <c r="AL36" i="22" s="1"/>
  <c r="I36" i="22"/>
  <c r="G36" i="22"/>
  <c r="AK36" i="22" s="1"/>
  <c r="C35" i="22"/>
  <c r="D35" i="22" s="1"/>
  <c r="B35" i="22"/>
  <c r="AK35" i="22" s="1"/>
  <c r="R34" i="22"/>
  <c r="P34" i="22"/>
  <c r="AL34" i="22" s="1"/>
  <c r="I34" i="22"/>
  <c r="G34" i="22"/>
  <c r="AK34" i="22" s="1"/>
  <c r="U33" i="22"/>
  <c r="T33" i="22"/>
  <c r="S33" i="22"/>
  <c r="V31" i="22" s="1"/>
  <c r="AF31" i="22" s="1"/>
  <c r="R33" i="22"/>
  <c r="P33" i="22"/>
  <c r="AL33" i="22" s="1"/>
  <c r="M33" i="22"/>
  <c r="L33" i="22"/>
  <c r="N31" i="22" s="1"/>
  <c r="AE31" i="22" s="1"/>
  <c r="K33" i="22"/>
  <c r="I33" i="22"/>
  <c r="G33" i="22"/>
  <c r="AK33" i="22" s="1"/>
  <c r="W32" i="22"/>
  <c r="AD32" i="22" s="1"/>
  <c r="V32" i="22"/>
  <c r="R32" i="22"/>
  <c r="P32" i="22"/>
  <c r="AL32" i="22" s="1"/>
  <c r="I32" i="22"/>
  <c r="G32" i="22"/>
  <c r="AK32" i="22" s="1"/>
  <c r="D31" i="22"/>
  <c r="C31" i="22"/>
  <c r="B31" i="22"/>
  <c r="AK31" i="22" s="1"/>
  <c r="R30" i="22"/>
  <c r="P30" i="22"/>
  <c r="AL30" i="22" s="1"/>
  <c r="I30" i="22"/>
  <c r="G30" i="22"/>
  <c r="AK30" i="22" s="1"/>
  <c r="U29" i="22"/>
  <c r="T29" i="22"/>
  <c r="V27" i="22" s="1"/>
  <c r="AF27" i="22" s="1"/>
  <c r="S29" i="22"/>
  <c r="R29" i="22"/>
  <c r="P29" i="22"/>
  <c r="AL29" i="22" s="1"/>
  <c r="M29" i="22"/>
  <c r="L29" i="22"/>
  <c r="K29" i="22"/>
  <c r="I29" i="22"/>
  <c r="G29" i="22"/>
  <c r="AK29" i="22" s="1"/>
  <c r="W28" i="22"/>
  <c r="AD28" i="22" s="1"/>
  <c r="V28" i="22"/>
  <c r="R28" i="22"/>
  <c r="P28" i="22"/>
  <c r="AL28" i="22" s="1"/>
  <c r="I28" i="22"/>
  <c r="G28" i="22"/>
  <c r="AK28" i="22" s="1"/>
  <c r="N27" i="22"/>
  <c r="AE27" i="22" s="1"/>
  <c r="C27" i="22"/>
  <c r="D27" i="22" s="1"/>
  <c r="B27" i="22"/>
  <c r="AK27" i="22" s="1"/>
  <c r="R26" i="22"/>
  <c r="P26" i="22"/>
  <c r="AL26" i="22" s="1"/>
  <c r="I26" i="22"/>
  <c r="G26" i="22"/>
  <c r="AK26" i="22" s="1"/>
  <c r="U25" i="22"/>
  <c r="T25" i="22"/>
  <c r="S25" i="22"/>
  <c r="R25" i="22"/>
  <c r="P25" i="22"/>
  <c r="AL25" i="22" s="1"/>
  <c r="M25" i="22"/>
  <c r="L25" i="22"/>
  <c r="K25" i="22"/>
  <c r="N23" i="22" s="1"/>
  <c r="AE23" i="22" s="1"/>
  <c r="I25" i="22"/>
  <c r="G25" i="22"/>
  <c r="AK25" i="22" s="1"/>
  <c r="AD24" i="22"/>
  <c r="W24" i="22"/>
  <c r="V24" i="22"/>
  <c r="R24" i="22"/>
  <c r="P24" i="22"/>
  <c r="AL24" i="22" s="1"/>
  <c r="I24" i="22"/>
  <c r="G24" i="22"/>
  <c r="AK24" i="22" s="1"/>
  <c r="V23" i="22"/>
  <c r="AF23" i="22" s="1"/>
  <c r="C23" i="22"/>
  <c r="D23" i="22" s="1"/>
  <c r="B23" i="22"/>
  <c r="AK23" i="22" s="1"/>
  <c r="R22" i="22"/>
  <c r="P22" i="22"/>
  <c r="AL22" i="22" s="1"/>
  <c r="I22" i="22"/>
  <c r="G22" i="22"/>
  <c r="AK22" i="22" s="1"/>
  <c r="U21" i="22"/>
  <c r="T21" i="22"/>
  <c r="S21" i="22"/>
  <c r="V19" i="22" s="1"/>
  <c r="AF19" i="22" s="1"/>
  <c r="R21" i="22"/>
  <c r="P21" i="22"/>
  <c r="AL21" i="22" s="1"/>
  <c r="M21" i="22"/>
  <c r="L21" i="22"/>
  <c r="K21" i="22"/>
  <c r="N19" i="22" s="1"/>
  <c r="I21" i="22"/>
  <c r="G21" i="22"/>
  <c r="AK21" i="22" s="1"/>
  <c r="W20" i="22"/>
  <c r="AD20" i="22" s="1"/>
  <c r="V20" i="22"/>
  <c r="R20" i="22"/>
  <c r="P20" i="22"/>
  <c r="AL20" i="22" s="1"/>
  <c r="I20" i="22"/>
  <c r="G20" i="22"/>
  <c r="AK20" i="22" s="1"/>
  <c r="AE19" i="22"/>
  <c r="C19" i="22"/>
  <c r="D19" i="22" s="1"/>
  <c r="B19" i="22"/>
  <c r="AK19" i="22" s="1"/>
  <c r="R18" i="22"/>
  <c r="P18" i="22"/>
  <c r="AL18" i="22" s="1"/>
  <c r="I18" i="22"/>
  <c r="G18" i="22"/>
  <c r="AK18" i="22" s="1"/>
  <c r="U17" i="22"/>
  <c r="T17" i="22"/>
  <c r="S17" i="22"/>
  <c r="V15" i="22" s="1"/>
  <c r="AF15" i="22" s="1"/>
  <c r="R17" i="22"/>
  <c r="P17" i="22"/>
  <c r="AL17" i="22" s="1"/>
  <c r="M17" i="22"/>
  <c r="L17" i="22"/>
  <c r="N15" i="22" s="1"/>
  <c r="AE15" i="22" s="1"/>
  <c r="K17" i="22"/>
  <c r="I17" i="22"/>
  <c r="G17" i="22"/>
  <c r="AK17" i="22" s="1"/>
  <c r="W16" i="22"/>
  <c r="AD16" i="22" s="1"/>
  <c r="V16" i="22"/>
  <c r="R16" i="22"/>
  <c r="P16" i="22"/>
  <c r="AL16" i="22" s="1"/>
  <c r="I16" i="22"/>
  <c r="G16" i="22"/>
  <c r="AK16" i="22" s="1"/>
  <c r="D15" i="22"/>
  <c r="C15" i="22"/>
  <c r="B15" i="22"/>
  <c r="AK15" i="22" s="1"/>
  <c r="R14" i="22"/>
  <c r="P14" i="22"/>
  <c r="AL14" i="22" s="1"/>
  <c r="I14" i="22"/>
  <c r="G14" i="22"/>
  <c r="AK14" i="22" s="1"/>
  <c r="U13" i="22"/>
  <c r="T13" i="22"/>
  <c r="V11" i="22" s="1"/>
  <c r="AF11" i="22" s="1"/>
  <c r="S13" i="22"/>
  <c r="R13" i="22"/>
  <c r="P13" i="22"/>
  <c r="AL13" i="22" s="1"/>
  <c r="M13" i="22"/>
  <c r="L13" i="22"/>
  <c r="K13" i="22"/>
  <c r="I13" i="22"/>
  <c r="G13" i="22"/>
  <c r="AK13" i="22" s="1"/>
  <c r="W12" i="22"/>
  <c r="AD12" i="22" s="1"/>
  <c r="V12" i="22"/>
  <c r="R12" i="22"/>
  <c r="P12" i="22"/>
  <c r="AL12" i="22" s="1"/>
  <c r="I12" i="22"/>
  <c r="G12" i="22"/>
  <c r="AK12" i="22" s="1"/>
  <c r="N11" i="22"/>
  <c r="AE11" i="22" s="1"/>
  <c r="AG11" i="22" s="1"/>
  <c r="C11" i="22"/>
  <c r="D11" i="22" s="1"/>
  <c r="B11" i="22"/>
  <c r="AK11" i="22" s="1"/>
  <c r="R10" i="22"/>
  <c r="P10" i="22"/>
  <c r="AL10" i="22" s="1"/>
  <c r="I10" i="22"/>
  <c r="G10" i="22"/>
  <c r="AK10" i="22" s="1"/>
  <c r="U9" i="22"/>
  <c r="V7" i="22" s="1"/>
  <c r="AF7" i="22" s="1"/>
  <c r="T9" i="22"/>
  <c r="S9" i="22"/>
  <c r="R9" i="22"/>
  <c r="P9" i="22"/>
  <c r="AL9" i="22" s="1"/>
  <c r="M9" i="22"/>
  <c r="L9" i="22"/>
  <c r="K9" i="22"/>
  <c r="N7" i="22" s="1"/>
  <c r="AE7" i="22" s="1"/>
  <c r="I9" i="22"/>
  <c r="G9" i="22"/>
  <c r="AK9" i="22" s="1"/>
  <c r="AD8" i="22"/>
  <c r="W8" i="22"/>
  <c r="V8" i="22"/>
  <c r="R8" i="22"/>
  <c r="P8" i="22"/>
  <c r="AL8" i="22" s="1"/>
  <c r="I8" i="22"/>
  <c r="G8" i="22"/>
  <c r="AK8" i="22" s="1"/>
  <c r="C7" i="22"/>
  <c r="D7" i="22" s="1"/>
  <c r="B7" i="22"/>
  <c r="AK7" i="22" s="1"/>
  <c r="R6" i="22"/>
  <c r="P6" i="22"/>
  <c r="AL6" i="22" s="1"/>
  <c r="I6" i="22"/>
  <c r="G6" i="22"/>
  <c r="AK6" i="22" s="1"/>
  <c r="U5" i="22"/>
  <c r="T5" i="22"/>
  <c r="S5" i="22"/>
  <c r="V3" i="22" s="1"/>
  <c r="AF3" i="22" s="1"/>
  <c r="R5" i="22"/>
  <c r="P5" i="22"/>
  <c r="AL5" i="22" s="1"/>
  <c r="M5" i="22"/>
  <c r="L5" i="22"/>
  <c r="K5" i="22"/>
  <c r="N3" i="22" s="1"/>
  <c r="AE3" i="22" s="1"/>
  <c r="I5" i="22"/>
  <c r="G5" i="22"/>
  <c r="AK5" i="22" s="1"/>
  <c r="W4" i="22"/>
  <c r="V4" i="22"/>
  <c r="R4" i="22"/>
  <c r="P4" i="22"/>
  <c r="AL4" i="22" s="1"/>
  <c r="I4" i="22"/>
  <c r="G4" i="22"/>
  <c r="AK4" i="22" s="1"/>
  <c r="AD3" i="22"/>
  <c r="AG3" i="22" s="1"/>
  <c r="C3" i="22"/>
  <c r="D3" i="22" s="1"/>
  <c r="B3" i="22"/>
  <c r="AK3" i="22" s="1"/>
  <c r="L62" i="21"/>
  <c r="L61" i="21"/>
  <c r="L59" i="21"/>
  <c r="L58" i="21"/>
  <c r="L57" i="21"/>
  <c r="L56" i="21"/>
  <c r="L55" i="21"/>
  <c r="L54" i="21"/>
  <c r="L53" i="21"/>
  <c r="I51" i="21"/>
  <c r="R50" i="21"/>
  <c r="P50" i="21"/>
  <c r="AL50" i="21" s="1"/>
  <c r="I50" i="21"/>
  <c r="G50" i="21"/>
  <c r="AK50" i="21" s="1"/>
  <c r="U49" i="21"/>
  <c r="T49" i="21"/>
  <c r="V47" i="21" s="1"/>
  <c r="AF47" i="21" s="1"/>
  <c r="S49" i="21"/>
  <c r="R49" i="21"/>
  <c r="P49" i="21"/>
  <c r="AL49" i="21" s="1"/>
  <c r="M49" i="21"/>
  <c r="L49" i="21"/>
  <c r="K49" i="21"/>
  <c r="I49" i="21"/>
  <c r="G49" i="21"/>
  <c r="AK49" i="21" s="1"/>
  <c r="W48" i="21"/>
  <c r="AD48" i="21" s="1"/>
  <c r="V48" i="21"/>
  <c r="R48" i="21"/>
  <c r="P48" i="21"/>
  <c r="AL48" i="21" s="1"/>
  <c r="I48" i="21"/>
  <c r="G48" i="21"/>
  <c r="AK48" i="21" s="1"/>
  <c r="N47" i="21"/>
  <c r="AE47" i="21" s="1"/>
  <c r="AG47" i="21" s="1"/>
  <c r="C47" i="21"/>
  <c r="D47" i="21" s="1"/>
  <c r="B47" i="21"/>
  <c r="AK47" i="21" s="1"/>
  <c r="R46" i="21"/>
  <c r="P46" i="21"/>
  <c r="AL46" i="21" s="1"/>
  <c r="I46" i="21"/>
  <c r="G46" i="21"/>
  <c r="AK46" i="21" s="1"/>
  <c r="U45" i="21"/>
  <c r="T45" i="21"/>
  <c r="S45" i="21"/>
  <c r="R45" i="21"/>
  <c r="P45" i="21"/>
  <c r="AL45" i="21" s="1"/>
  <c r="M45" i="21"/>
  <c r="L45" i="21"/>
  <c r="K45" i="21"/>
  <c r="N43" i="21" s="1"/>
  <c r="AE43" i="21" s="1"/>
  <c r="AG43" i="21" s="1"/>
  <c r="I45" i="21"/>
  <c r="G45" i="21"/>
  <c r="AK45" i="21" s="1"/>
  <c r="AD44" i="21"/>
  <c r="W44" i="21"/>
  <c r="V44" i="21"/>
  <c r="R44" i="21"/>
  <c r="P44" i="21"/>
  <c r="AL44" i="21" s="1"/>
  <c r="I44" i="21"/>
  <c r="G44" i="21"/>
  <c r="AK44" i="21" s="1"/>
  <c r="V43" i="21"/>
  <c r="AF43" i="21" s="1"/>
  <c r="C43" i="21"/>
  <c r="D43" i="21" s="1"/>
  <c r="B43" i="21"/>
  <c r="AK43" i="21" s="1"/>
  <c r="R42" i="21"/>
  <c r="P42" i="21"/>
  <c r="AL42" i="21" s="1"/>
  <c r="I42" i="21"/>
  <c r="G42" i="21"/>
  <c r="AK42" i="21" s="1"/>
  <c r="U41" i="21"/>
  <c r="T41" i="21"/>
  <c r="S41" i="21"/>
  <c r="V39" i="21" s="1"/>
  <c r="AF39" i="21" s="1"/>
  <c r="R41" i="21"/>
  <c r="P41" i="21"/>
  <c r="AL41" i="21" s="1"/>
  <c r="M41" i="21"/>
  <c r="L41" i="21"/>
  <c r="K41" i="21"/>
  <c r="N39" i="21" s="1"/>
  <c r="AE39" i="21" s="1"/>
  <c r="I41" i="21"/>
  <c r="G41" i="21"/>
  <c r="AK41" i="21" s="1"/>
  <c r="AD40" i="21"/>
  <c r="W40" i="21"/>
  <c r="V40" i="21"/>
  <c r="R40" i="21"/>
  <c r="P40" i="21"/>
  <c r="AL40" i="21" s="1"/>
  <c r="I40" i="21"/>
  <c r="G40" i="21"/>
  <c r="AK40" i="21" s="1"/>
  <c r="D39" i="21"/>
  <c r="B39" i="21"/>
  <c r="AK39" i="21" s="1"/>
  <c r="R38" i="21"/>
  <c r="P38" i="21"/>
  <c r="AL38" i="21" s="1"/>
  <c r="I38" i="21"/>
  <c r="G38" i="21"/>
  <c r="AK38" i="21" s="1"/>
  <c r="U37" i="21"/>
  <c r="T37" i="21"/>
  <c r="S37" i="21"/>
  <c r="V35" i="21" s="1"/>
  <c r="AF35" i="21" s="1"/>
  <c r="R37" i="21"/>
  <c r="P37" i="21"/>
  <c r="AL37" i="21" s="1"/>
  <c r="M37" i="21"/>
  <c r="L37" i="21"/>
  <c r="K37" i="21"/>
  <c r="N35" i="21" s="1"/>
  <c r="AE35" i="21" s="1"/>
  <c r="AG35" i="21" s="1"/>
  <c r="I37" i="21"/>
  <c r="G37" i="21"/>
  <c r="AK37" i="21" s="1"/>
  <c r="AD36" i="21"/>
  <c r="W36" i="21"/>
  <c r="V36" i="21"/>
  <c r="R36" i="21"/>
  <c r="P36" i="21"/>
  <c r="AL36" i="21" s="1"/>
  <c r="I36" i="21"/>
  <c r="G36" i="21"/>
  <c r="AK36" i="21" s="1"/>
  <c r="C35" i="21"/>
  <c r="D35" i="21" s="1"/>
  <c r="B35" i="21"/>
  <c r="AK35" i="21" s="1"/>
  <c r="R34" i="21"/>
  <c r="P34" i="21"/>
  <c r="AL34" i="21" s="1"/>
  <c r="I34" i="21"/>
  <c r="G34" i="21"/>
  <c r="AK34" i="21" s="1"/>
  <c r="U33" i="21"/>
  <c r="T33" i="21"/>
  <c r="S33" i="21"/>
  <c r="V31" i="21" s="1"/>
  <c r="AF31" i="21" s="1"/>
  <c r="R33" i="21"/>
  <c r="P33" i="21"/>
  <c r="AL33" i="21" s="1"/>
  <c r="M33" i="21"/>
  <c r="L33" i="21"/>
  <c r="N31" i="21" s="1"/>
  <c r="AE31" i="21" s="1"/>
  <c r="AG31" i="21" s="1"/>
  <c r="K33" i="21"/>
  <c r="I33" i="21"/>
  <c r="G33" i="21"/>
  <c r="AK33" i="21" s="1"/>
  <c r="W32" i="21"/>
  <c r="AD32" i="21" s="1"/>
  <c r="V32" i="21"/>
  <c r="R32" i="21"/>
  <c r="P32" i="21"/>
  <c r="AL32" i="21" s="1"/>
  <c r="I32" i="21"/>
  <c r="G32" i="21"/>
  <c r="AK32" i="21" s="1"/>
  <c r="D31" i="21"/>
  <c r="C31" i="21"/>
  <c r="B31" i="21"/>
  <c r="AK31" i="21" s="1"/>
  <c r="R30" i="21"/>
  <c r="P30" i="21"/>
  <c r="AL30" i="21" s="1"/>
  <c r="I30" i="21"/>
  <c r="G30" i="21"/>
  <c r="AK30" i="21" s="1"/>
  <c r="U29" i="21"/>
  <c r="T29" i="21"/>
  <c r="V27" i="21" s="1"/>
  <c r="AF27" i="21" s="1"/>
  <c r="S29" i="21"/>
  <c r="R29" i="21"/>
  <c r="P29" i="21"/>
  <c r="AL29" i="21" s="1"/>
  <c r="M29" i="21"/>
  <c r="L29" i="21"/>
  <c r="K29" i="21"/>
  <c r="I29" i="21"/>
  <c r="G29" i="21"/>
  <c r="AK29" i="21" s="1"/>
  <c r="W28" i="21"/>
  <c r="AD28" i="21" s="1"/>
  <c r="V28" i="21"/>
  <c r="R28" i="21"/>
  <c r="P28" i="21"/>
  <c r="AL28" i="21" s="1"/>
  <c r="I28" i="21"/>
  <c r="G28" i="21"/>
  <c r="AK28" i="21" s="1"/>
  <c r="N27" i="21"/>
  <c r="AE27" i="21" s="1"/>
  <c r="AG27" i="21" s="1"/>
  <c r="D27" i="21"/>
  <c r="C27" i="21"/>
  <c r="B27" i="21"/>
  <c r="AK27" i="21" s="1"/>
  <c r="R26" i="21"/>
  <c r="P26" i="21"/>
  <c r="AL26" i="21" s="1"/>
  <c r="I26" i="21"/>
  <c r="G26" i="21"/>
  <c r="AK26" i="21" s="1"/>
  <c r="U25" i="21"/>
  <c r="T25" i="21"/>
  <c r="S25" i="21"/>
  <c r="R25" i="21"/>
  <c r="P25" i="21"/>
  <c r="AL25" i="21" s="1"/>
  <c r="M25" i="21"/>
  <c r="L25" i="21"/>
  <c r="K25" i="21"/>
  <c r="N23" i="21" s="1"/>
  <c r="AE23" i="21" s="1"/>
  <c r="I25" i="21"/>
  <c r="G25" i="21"/>
  <c r="AK25" i="21" s="1"/>
  <c r="AD24" i="21"/>
  <c r="W24" i="21"/>
  <c r="V24" i="21"/>
  <c r="R24" i="21"/>
  <c r="P24" i="21"/>
  <c r="AL24" i="21" s="1"/>
  <c r="I24" i="21"/>
  <c r="G24" i="21"/>
  <c r="AK24" i="21" s="1"/>
  <c r="V23" i="21"/>
  <c r="AF23" i="21" s="1"/>
  <c r="C23" i="21"/>
  <c r="D23" i="21" s="1"/>
  <c r="B23" i="21"/>
  <c r="AK23" i="21" s="1"/>
  <c r="R22" i="21"/>
  <c r="P22" i="21"/>
  <c r="AL22" i="21" s="1"/>
  <c r="I22" i="21"/>
  <c r="G22" i="21"/>
  <c r="AK22" i="21" s="1"/>
  <c r="U21" i="21"/>
  <c r="T21" i="21"/>
  <c r="S21" i="21"/>
  <c r="V19" i="21" s="1"/>
  <c r="AF19" i="21" s="1"/>
  <c r="R21" i="21"/>
  <c r="P21" i="21"/>
  <c r="AL21" i="21" s="1"/>
  <c r="M21" i="21"/>
  <c r="L21" i="21"/>
  <c r="K21" i="21"/>
  <c r="N19" i="21" s="1"/>
  <c r="AE19" i="21" s="1"/>
  <c r="AG19" i="21" s="1"/>
  <c r="I21" i="21"/>
  <c r="G21" i="21"/>
  <c r="AK21" i="21" s="1"/>
  <c r="AD20" i="21"/>
  <c r="W20" i="21"/>
  <c r="V20" i="21"/>
  <c r="R20" i="21"/>
  <c r="P20" i="21"/>
  <c r="AL20" i="21" s="1"/>
  <c r="I20" i="21"/>
  <c r="G20" i="21"/>
  <c r="AK20" i="21" s="1"/>
  <c r="C19" i="21"/>
  <c r="D19" i="21" s="1"/>
  <c r="B19" i="21"/>
  <c r="AK19" i="21" s="1"/>
  <c r="R18" i="21"/>
  <c r="P18" i="21"/>
  <c r="AL18" i="21" s="1"/>
  <c r="I18" i="21"/>
  <c r="G18" i="21"/>
  <c r="AK18" i="21" s="1"/>
  <c r="U17" i="21"/>
  <c r="T17" i="21"/>
  <c r="S17" i="21"/>
  <c r="V15" i="21" s="1"/>
  <c r="AF15" i="21" s="1"/>
  <c r="R17" i="21"/>
  <c r="P17" i="21"/>
  <c r="AL17" i="21" s="1"/>
  <c r="M17" i="21"/>
  <c r="L17" i="21"/>
  <c r="N15" i="21" s="1"/>
  <c r="AE15" i="21" s="1"/>
  <c r="AG15" i="21" s="1"/>
  <c r="K17" i="21"/>
  <c r="I17" i="21"/>
  <c r="G17" i="21"/>
  <c r="AK17" i="21" s="1"/>
  <c r="W16" i="21"/>
  <c r="AD16" i="21" s="1"/>
  <c r="V16" i="21"/>
  <c r="R16" i="21"/>
  <c r="P16" i="21"/>
  <c r="AL16" i="21" s="1"/>
  <c r="I16" i="21"/>
  <c r="G16" i="21"/>
  <c r="AK16" i="21" s="1"/>
  <c r="D15" i="21"/>
  <c r="C15" i="21"/>
  <c r="B15" i="21"/>
  <c r="AK15" i="21" s="1"/>
  <c r="R14" i="21"/>
  <c r="P14" i="21"/>
  <c r="AL14" i="21" s="1"/>
  <c r="I14" i="21"/>
  <c r="G14" i="21"/>
  <c r="AK14" i="21" s="1"/>
  <c r="U13" i="21"/>
  <c r="T13" i="21"/>
  <c r="V11" i="21" s="1"/>
  <c r="AF11" i="21" s="1"/>
  <c r="S13" i="21"/>
  <c r="R13" i="21"/>
  <c r="P13" i="21"/>
  <c r="AL13" i="21" s="1"/>
  <c r="M13" i="21"/>
  <c r="L13" i="21"/>
  <c r="K13" i="21"/>
  <c r="I13" i="21"/>
  <c r="G13" i="21"/>
  <c r="AK13" i="21" s="1"/>
  <c r="W12" i="21"/>
  <c r="AD12" i="21" s="1"/>
  <c r="V12" i="21"/>
  <c r="R12" i="21"/>
  <c r="P12" i="21"/>
  <c r="AL12" i="21" s="1"/>
  <c r="I12" i="21"/>
  <c r="G12" i="21"/>
  <c r="AK12" i="21" s="1"/>
  <c r="N11" i="21"/>
  <c r="AE11" i="21" s="1"/>
  <c r="D11" i="21"/>
  <c r="C11" i="21"/>
  <c r="B11" i="21"/>
  <c r="AK11" i="21" s="1"/>
  <c r="R10" i="21"/>
  <c r="P10" i="21"/>
  <c r="AL10" i="21" s="1"/>
  <c r="I10" i="21"/>
  <c r="G10" i="21"/>
  <c r="AK10" i="21" s="1"/>
  <c r="U9" i="21"/>
  <c r="T9" i="21"/>
  <c r="S9" i="21"/>
  <c r="R9" i="21"/>
  <c r="P9" i="21"/>
  <c r="AL9" i="21" s="1"/>
  <c r="M9" i="21"/>
  <c r="L9" i="21"/>
  <c r="K9" i="21"/>
  <c r="N7" i="21" s="1"/>
  <c r="AE7" i="21" s="1"/>
  <c r="I9" i="21"/>
  <c r="G9" i="21"/>
  <c r="AK9" i="21" s="1"/>
  <c r="AD8" i="21"/>
  <c r="W8" i="21"/>
  <c r="V8" i="21"/>
  <c r="R8" i="21"/>
  <c r="P8" i="21"/>
  <c r="AL8" i="21" s="1"/>
  <c r="I8" i="21"/>
  <c r="G8" i="21"/>
  <c r="AK8" i="21" s="1"/>
  <c r="V7" i="21"/>
  <c r="AF7" i="21" s="1"/>
  <c r="C7" i="21"/>
  <c r="D7" i="21" s="1"/>
  <c r="B7" i="21"/>
  <c r="AK7" i="21" s="1"/>
  <c r="R6" i="21"/>
  <c r="P6" i="21"/>
  <c r="AL6" i="21" s="1"/>
  <c r="I6" i="21"/>
  <c r="G6" i="21"/>
  <c r="AK6" i="21" s="1"/>
  <c r="U5" i="21"/>
  <c r="T5" i="21"/>
  <c r="S5" i="21"/>
  <c r="V3" i="21" s="1"/>
  <c r="AF3" i="21" s="1"/>
  <c r="R5" i="21"/>
  <c r="P5" i="21"/>
  <c r="AL5" i="21" s="1"/>
  <c r="M5" i="21"/>
  <c r="L5" i="21"/>
  <c r="K5" i="21"/>
  <c r="N3" i="21" s="1"/>
  <c r="AE3" i="21" s="1"/>
  <c r="I5" i="21"/>
  <c r="G5" i="21"/>
  <c r="AK5" i="21" s="1"/>
  <c r="W4" i="21"/>
  <c r="V4" i="21"/>
  <c r="R4" i="21"/>
  <c r="P4" i="21"/>
  <c r="AL4" i="21" s="1"/>
  <c r="I4" i="21"/>
  <c r="G4" i="21"/>
  <c r="AK4" i="21" s="1"/>
  <c r="AD3" i="21"/>
  <c r="C3" i="21"/>
  <c r="D3" i="21" s="1"/>
  <c r="B3" i="21"/>
  <c r="AK3" i="21" s="1"/>
  <c r="L62" i="20"/>
  <c r="L61" i="20"/>
  <c r="L59" i="20"/>
  <c r="L58" i="20"/>
  <c r="L57" i="20"/>
  <c r="L56" i="20"/>
  <c r="L55" i="20"/>
  <c r="L54" i="20"/>
  <c r="L53" i="20"/>
  <c r="I51" i="20"/>
  <c r="R50" i="20"/>
  <c r="P50" i="20"/>
  <c r="AL50" i="20" s="1"/>
  <c r="I50" i="20"/>
  <c r="G50" i="20"/>
  <c r="AK50" i="20" s="1"/>
  <c r="U49" i="20"/>
  <c r="T49" i="20"/>
  <c r="S49" i="20"/>
  <c r="R49" i="20"/>
  <c r="P49" i="20"/>
  <c r="AL49" i="20" s="1"/>
  <c r="M49" i="20"/>
  <c r="L49" i="20"/>
  <c r="K49" i="20"/>
  <c r="I49" i="20"/>
  <c r="G49" i="20"/>
  <c r="AK49" i="20" s="1"/>
  <c r="AD48" i="20"/>
  <c r="W48" i="20"/>
  <c r="V48" i="20"/>
  <c r="R48" i="20"/>
  <c r="P48" i="20"/>
  <c r="AL48" i="20" s="1"/>
  <c r="I48" i="20"/>
  <c r="G48" i="20"/>
  <c r="AK48" i="20" s="1"/>
  <c r="V47" i="20"/>
  <c r="AF47" i="20" s="1"/>
  <c r="C47" i="20"/>
  <c r="D47" i="20" s="1"/>
  <c r="B47" i="20"/>
  <c r="AK47" i="20" s="1"/>
  <c r="R46" i="20"/>
  <c r="P46" i="20"/>
  <c r="AL46" i="20" s="1"/>
  <c r="I46" i="20"/>
  <c r="G46" i="20"/>
  <c r="AK46" i="20" s="1"/>
  <c r="U45" i="20"/>
  <c r="T45" i="20"/>
  <c r="S45" i="20"/>
  <c r="R45" i="20"/>
  <c r="P45" i="20"/>
  <c r="AL45" i="20" s="1"/>
  <c r="M45" i="20"/>
  <c r="L45" i="20"/>
  <c r="K45" i="20"/>
  <c r="N43" i="20" s="1"/>
  <c r="AE43" i="20" s="1"/>
  <c r="I45" i="20"/>
  <c r="G45" i="20"/>
  <c r="AK45" i="20" s="1"/>
  <c r="AD44" i="20"/>
  <c r="W44" i="20"/>
  <c r="V44" i="20"/>
  <c r="R44" i="20"/>
  <c r="P44" i="20"/>
  <c r="AL44" i="20" s="1"/>
  <c r="I44" i="20"/>
  <c r="G44" i="20"/>
  <c r="AK44" i="20" s="1"/>
  <c r="C43" i="20"/>
  <c r="D43" i="20" s="1"/>
  <c r="B43" i="20"/>
  <c r="AK43" i="20" s="1"/>
  <c r="R42" i="20"/>
  <c r="P42" i="20"/>
  <c r="AL42" i="20" s="1"/>
  <c r="I42" i="20"/>
  <c r="G42" i="20"/>
  <c r="AK42" i="20" s="1"/>
  <c r="U41" i="20"/>
  <c r="T41" i="20"/>
  <c r="S41" i="20"/>
  <c r="R41" i="20"/>
  <c r="P41" i="20"/>
  <c r="AL41" i="20" s="1"/>
  <c r="M41" i="20"/>
  <c r="L41" i="20"/>
  <c r="K41" i="20"/>
  <c r="N39" i="20" s="1"/>
  <c r="AE39" i="20" s="1"/>
  <c r="I41" i="20"/>
  <c r="G41" i="20"/>
  <c r="AK41" i="20" s="1"/>
  <c r="W40" i="20"/>
  <c r="AD40" i="20" s="1"/>
  <c r="V40" i="20"/>
  <c r="R40" i="20"/>
  <c r="P40" i="20"/>
  <c r="AL40" i="20" s="1"/>
  <c r="I40" i="20"/>
  <c r="G40" i="20"/>
  <c r="AK40" i="20" s="1"/>
  <c r="D39" i="20"/>
  <c r="B39" i="20"/>
  <c r="AK39" i="20" s="1"/>
  <c r="R38" i="20"/>
  <c r="P38" i="20"/>
  <c r="AL38" i="20" s="1"/>
  <c r="I38" i="20"/>
  <c r="G38" i="20"/>
  <c r="AK38" i="20" s="1"/>
  <c r="U37" i="20"/>
  <c r="T37" i="20"/>
  <c r="S37" i="20"/>
  <c r="R37" i="20"/>
  <c r="P37" i="20"/>
  <c r="AL37" i="20" s="1"/>
  <c r="M37" i="20"/>
  <c r="L37" i="20"/>
  <c r="K37" i="20"/>
  <c r="I37" i="20"/>
  <c r="G37" i="20"/>
  <c r="AK37" i="20" s="1"/>
  <c r="W36" i="20"/>
  <c r="AD36" i="20" s="1"/>
  <c r="V36" i="20"/>
  <c r="R36" i="20"/>
  <c r="P36" i="20"/>
  <c r="AL36" i="20" s="1"/>
  <c r="I36" i="20"/>
  <c r="G36" i="20"/>
  <c r="AK36" i="20" s="1"/>
  <c r="D35" i="20"/>
  <c r="C35" i="20"/>
  <c r="B35" i="20"/>
  <c r="AK35" i="20" s="1"/>
  <c r="R34" i="20"/>
  <c r="P34" i="20"/>
  <c r="AL34" i="20" s="1"/>
  <c r="I34" i="20"/>
  <c r="G34" i="20"/>
  <c r="AK34" i="20" s="1"/>
  <c r="U33" i="20"/>
  <c r="T33" i="20"/>
  <c r="S33" i="20"/>
  <c r="R33" i="20"/>
  <c r="P33" i="20"/>
  <c r="AL33" i="20" s="1"/>
  <c r="M33" i="20"/>
  <c r="L33" i="20"/>
  <c r="K33" i="20"/>
  <c r="I33" i="20"/>
  <c r="G33" i="20"/>
  <c r="AK33" i="20" s="1"/>
  <c r="W32" i="20"/>
  <c r="AD32" i="20" s="1"/>
  <c r="V32" i="20"/>
  <c r="R32" i="20"/>
  <c r="P32" i="20"/>
  <c r="AL32" i="20" s="1"/>
  <c r="I32" i="20"/>
  <c r="G32" i="20"/>
  <c r="AK32" i="20" s="1"/>
  <c r="D31" i="20"/>
  <c r="C31" i="20"/>
  <c r="B31" i="20"/>
  <c r="AK31" i="20" s="1"/>
  <c r="R30" i="20"/>
  <c r="P30" i="20"/>
  <c r="AL30" i="20" s="1"/>
  <c r="I30" i="20"/>
  <c r="G30" i="20"/>
  <c r="AK30" i="20" s="1"/>
  <c r="U29" i="20"/>
  <c r="T29" i="20"/>
  <c r="S29" i="20"/>
  <c r="V27" i="20" s="1"/>
  <c r="AF27" i="20" s="1"/>
  <c r="R29" i="20"/>
  <c r="P29" i="20"/>
  <c r="AL29" i="20" s="1"/>
  <c r="M29" i="20"/>
  <c r="L29" i="20"/>
  <c r="N27" i="20" s="1"/>
  <c r="AE27" i="20" s="1"/>
  <c r="K29" i="20"/>
  <c r="I29" i="20"/>
  <c r="G29" i="20"/>
  <c r="AK29" i="20" s="1"/>
  <c r="AD28" i="20"/>
  <c r="W28" i="20"/>
  <c r="V28" i="20"/>
  <c r="R28" i="20"/>
  <c r="P28" i="20"/>
  <c r="AL28" i="20" s="1"/>
  <c r="I28" i="20"/>
  <c r="G28" i="20"/>
  <c r="AK28" i="20" s="1"/>
  <c r="C27" i="20"/>
  <c r="D27" i="20" s="1"/>
  <c r="B27" i="20"/>
  <c r="AK27" i="20" s="1"/>
  <c r="R26" i="20"/>
  <c r="P26" i="20"/>
  <c r="AL26" i="20" s="1"/>
  <c r="I26" i="20"/>
  <c r="G26" i="20"/>
  <c r="AK26" i="20" s="1"/>
  <c r="U25" i="20"/>
  <c r="T25" i="20"/>
  <c r="S25" i="20"/>
  <c r="R25" i="20"/>
  <c r="P25" i="20"/>
  <c r="AL25" i="20" s="1"/>
  <c r="M25" i="20"/>
  <c r="L25" i="20"/>
  <c r="K25" i="20"/>
  <c r="I25" i="20"/>
  <c r="G25" i="20"/>
  <c r="AK25" i="20" s="1"/>
  <c r="AD24" i="20"/>
  <c r="W24" i="20"/>
  <c r="V24" i="20"/>
  <c r="R24" i="20"/>
  <c r="P24" i="20"/>
  <c r="AL24" i="20" s="1"/>
  <c r="I24" i="20"/>
  <c r="G24" i="20"/>
  <c r="AK24" i="20" s="1"/>
  <c r="V23" i="20"/>
  <c r="AF23" i="20" s="1"/>
  <c r="C23" i="20"/>
  <c r="D23" i="20" s="1"/>
  <c r="B23" i="20"/>
  <c r="AK23" i="20" s="1"/>
  <c r="R22" i="20"/>
  <c r="P22" i="20"/>
  <c r="AL22" i="20" s="1"/>
  <c r="I22" i="20"/>
  <c r="G22" i="20"/>
  <c r="AK22" i="20" s="1"/>
  <c r="U21" i="20"/>
  <c r="T21" i="20"/>
  <c r="S21" i="20"/>
  <c r="R21" i="20"/>
  <c r="P21" i="20"/>
  <c r="AL21" i="20" s="1"/>
  <c r="M21" i="20"/>
  <c r="L21" i="20"/>
  <c r="K21" i="20"/>
  <c r="N19" i="20" s="1"/>
  <c r="AE19" i="20" s="1"/>
  <c r="I21" i="20"/>
  <c r="G21" i="20"/>
  <c r="AK21" i="20" s="1"/>
  <c r="W20" i="20"/>
  <c r="AD20" i="20" s="1"/>
  <c r="V20" i="20"/>
  <c r="R20" i="20"/>
  <c r="P20" i="20"/>
  <c r="AL20" i="20" s="1"/>
  <c r="I20" i="20"/>
  <c r="G20" i="20"/>
  <c r="AK20" i="20" s="1"/>
  <c r="D19" i="20"/>
  <c r="C19" i="20"/>
  <c r="B19" i="20"/>
  <c r="AK19" i="20" s="1"/>
  <c r="R18" i="20"/>
  <c r="P18" i="20"/>
  <c r="AL18" i="20" s="1"/>
  <c r="I18" i="20"/>
  <c r="G18" i="20"/>
  <c r="AK18" i="20" s="1"/>
  <c r="U17" i="20"/>
  <c r="T17" i="20"/>
  <c r="S17" i="20"/>
  <c r="R17" i="20"/>
  <c r="P17" i="20"/>
  <c r="AL17" i="20" s="1"/>
  <c r="M17" i="20"/>
  <c r="L17" i="20"/>
  <c r="K17" i="20"/>
  <c r="I17" i="20"/>
  <c r="G17" i="20"/>
  <c r="AK17" i="20" s="1"/>
  <c r="W16" i="20"/>
  <c r="AD16" i="20" s="1"/>
  <c r="V16" i="20"/>
  <c r="R16" i="20"/>
  <c r="P16" i="20"/>
  <c r="AL16" i="20" s="1"/>
  <c r="I16" i="20"/>
  <c r="G16" i="20"/>
  <c r="AK16" i="20" s="1"/>
  <c r="D15" i="20"/>
  <c r="C15" i="20"/>
  <c r="B15" i="20"/>
  <c r="AK15" i="20" s="1"/>
  <c r="R14" i="20"/>
  <c r="P14" i="20"/>
  <c r="AL14" i="20" s="1"/>
  <c r="I14" i="20"/>
  <c r="G14" i="20"/>
  <c r="AK14" i="20" s="1"/>
  <c r="U13" i="20"/>
  <c r="T13" i="20"/>
  <c r="S13" i="20"/>
  <c r="R13" i="20"/>
  <c r="P13" i="20"/>
  <c r="AL13" i="20" s="1"/>
  <c r="M13" i="20"/>
  <c r="L13" i="20"/>
  <c r="K13" i="20"/>
  <c r="I13" i="20"/>
  <c r="G13" i="20"/>
  <c r="AK13" i="20" s="1"/>
  <c r="AD12" i="20"/>
  <c r="W12" i="20"/>
  <c r="V12" i="20"/>
  <c r="R12" i="20"/>
  <c r="P12" i="20"/>
  <c r="AL12" i="20" s="1"/>
  <c r="I12" i="20"/>
  <c r="G12" i="20"/>
  <c r="AK12" i="20" s="1"/>
  <c r="V11" i="20"/>
  <c r="AF11" i="20" s="1"/>
  <c r="C11" i="20"/>
  <c r="D11" i="20" s="1"/>
  <c r="B11" i="20"/>
  <c r="AK11" i="20" s="1"/>
  <c r="R10" i="20"/>
  <c r="P10" i="20"/>
  <c r="AL10" i="20" s="1"/>
  <c r="I10" i="20"/>
  <c r="G10" i="20"/>
  <c r="AK10" i="20" s="1"/>
  <c r="U9" i="20"/>
  <c r="T9" i="20"/>
  <c r="S9" i="20"/>
  <c r="R9" i="20"/>
  <c r="P9" i="20"/>
  <c r="AL9" i="20" s="1"/>
  <c r="M9" i="20"/>
  <c r="L9" i="20"/>
  <c r="K9" i="20"/>
  <c r="N7" i="20" s="1"/>
  <c r="AE7" i="20" s="1"/>
  <c r="I9" i="20"/>
  <c r="G9" i="20"/>
  <c r="AK9" i="20" s="1"/>
  <c r="AD8" i="20"/>
  <c r="W8" i="20"/>
  <c r="V8" i="20"/>
  <c r="R8" i="20"/>
  <c r="P8" i="20"/>
  <c r="AL8" i="20" s="1"/>
  <c r="I8" i="20"/>
  <c r="G8" i="20"/>
  <c r="AK8" i="20" s="1"/>
  <c r="V7" i="20"/>
  <c r="AF7" i="20" s="1"/>
  <c r="C7" i="20"/>
  <c r="D7" i="20" s="1"/>
  <c r="B7" i="20"/>
  <c r="AK7" i="20" s="1"/>
  <c r="R6" i="20"/>
  <c r="P6" i="20"/>
  <c r="AL6" i="20" s="1"/>
  <c r="I6" i="20"/>
  <c r="G6" i="20"/>
  <c r="AK6" i="20" s="1"/>
  <c r="U5" i="20"/>
  <c r="T5" i="20"/>
  <c r="S5" i="20"/>
  <c r="R5" i="20"/>
  <c r="P5" i="20"/>
  <c r="AL5" i="20" s="1"/>
  <c r="M5" i="20"/>
  <c r="L5" i="20"/>
  <c r="K5" i="20"/>
  <c r="I5" i="20"/>
  <c r="G5" i="20"/>
  <c r="AK5" i="20" s="1"/>
  <c r="W4" i="20"/>
  <c r="V4" i="20"/>
  <c r="R4" i="20"/>
  <c r="P4" i="20"/>
  <c r="AL4" i="20" s="1"/>
  <c r="I4" i="20"/>
  <c r="G4" i="20"/>
  <c r="AK4" i="20" s="1"/>
  <c r="AD3" i="20"/>
  <c r="D3" i="20"/>
  <c r="C3" i="20"/>
  <c r="B3" i="20"/>
  <c r="AK3" i="20" s="1"/>
  <c r="B11" i="19"/>
  <c r="B10" i="19"/>
  <c r="B9" i="19"/>
  <c r="B8" i="19"/>
  <c r="B7" i="19"/>
  <c r="B6" i="19"/>
  <c r="B5" i="19"/>
  <c r="B4" i="19"/>
  <c r="B3" i="19"/>
  <c r="B12" i="18"/>
  <c r="B5" i="18"/>
  <c r="B6" i="18"/>
  <c r="B7" i="18"/>
  <c r="B8" i="18"/>
  <c r="B9" i="18"/>
  <c r="B10" i="18"/>
  <c r="B11" i="18"/>
  <c r="B4" i="18"/>
  <c r="AC10" i="9"/>
  <c r="AC11" i="9"/>
  <c r="AC12" i="9"/>
  <c r="AC13" i="9"/>
  <c r="AC14" i="9"/>
  <c r="AC15" i="9"/>
  <c r="AC16" i="9"/>
  <c r="AC17" i="9"/>
  <c r="AC9" i="9"/>
  <c r="Z11" i="9"/>
  <c r="Z12" i="9"/>
  <c r="Z13" i="9"/>
  <c r="Z14" i="9"/>
  <c r="Z15" i="9"/>
  <c r="Z16" i="9"/>
  <c r="Z17" i="9"/>
  <c r="Z10" i="9"/>
  <c r="Z9" i="9"/>
  <c r="AA11" i="9" l="1"/>
  <c r="AA15" i="9"/>
  <c r="AA12" i="9"/>
  <c r="AA16" i="9"/>
  <c r="AA13" i="9"/>
  <c r="AA17" i="9"/>
  <c r="AA14" i="9"/>
  <c r="AA9" i="9"/>
  <c r="AG7" i="28"/>
  <c r="AG31" i="28"/>
  <c r="AG19" i="28"/>
  <c r="AG23" i="28"/>
  <c r="AG39" i="28"/>
  <c r="AG43" i="28"/>
  <c r="AH43" i="28" s="1"/>
  <c r="AG7" i="27"/>
  <c r="AH3" i="27" s="1"/>
  <c r="AG31" i="27"/>
  <c r="AG19" i="27"/>
  <c r="AG23" i="27"/>
  <c r="AG27" i="27"/>
  <c r="AH27" i="27" s="1"/>
  <c r="AG35" i="27"/>
  <c r="AG47" i="27"/>
  <c r="AG39" i="27"/>
  <c r="AG43" i="27"/>
  <c r="AH43" i="27" s="1"/>
  <c r="AG47" i="25"/>
  <c r="AH7" i="25"/>
  <c r="AG11" i="25"/>
  <c r="AH35" i="25" s="1"/>
  <c r="AG15" i="25"/>
  <c r="AG39" i="25"/>
  <c r="AH19" i="25"/>
  <c r="AG23" i="25"/>
  <c r="AG27" i="25"/>
  <c r="AH27" i="25" s="1"/>
  <c r="AH31" i="25"/>
  <c r="AG3" i="24"/>
  <c r="AG23" i="24"/>
  <c r="AG39" i="24"/>
  <c r="AG27" i="24"/>
  <c r="AH27" i="24" s="1"/>
  <c r="AG7" i="24"/>
  <c r="AG35" i="24"/>
  <c r="AH35" i="24" s="1"/>
  <c r="AG35" i="23"/>
  <c r="AG39" i="23"/>
  <c r="AG43" i="23"/>
  <c r="AG3" i="23"/>
  <c r="AG7" i="23"/>
  <c r="AG19" i="23"/>
  <c r="AG23" i="23"/>
  <c r="AG31" i="23"/>
  <c r="AG15" i="23"/>
  <c r="AH15" i="23" s="1"/>
  <c r="AG7" i="22"/>
  <c r="AG39" i="22"/>
  <c r="AG15" i="22"/>
  <c r="AG23" i="22"/>
  <c r="AG27" i="22"/>
  <c r="AG31" i="22"/>
  <c r="AG19" i="22"/>
  <c r="AG35" i="22"/>
  <c r="AH35" i="22" s="1"/>
  <c r="AG7" i="21"/>
  <c r="AH7" i="21" s="1"/>
  <c r="AG39" i="21"/>
  <c r="AG11" i="21"/>
  <c r="AH15" i="21"/>
  <c r="AH43" i="21"/>
  <c r="AG3" i="21"/>
  <c r="AG23" i="21"/>
  <c r="V35" i="20"/>
  <c r="AF35" i="20" s="1"/>
  <c r="AG27" i="20"/>
  <c r="N31" i="20"/>
  <c r="AE31" i="20" s="1"/>
  <c r="N23" i="20"/>
  <c r="AE23" i="20" s="1"/>
  <c r="N15" i="20"/>
  <c r="AE15" i="20" s="1"/>
  <c r="N11" i="20"/>
  <c r="AE11" i="20" s="1"/>
  <c r="AG11" i="20" s="1"/>
  <c r="N3" i="20"/>
  <c r="AE3" i="20" s="1"/>
  <c r="V15" i="20"/>
  <c r="AF15" i="20" s="1"/>
  <c r="AG15" i="20" s="1"/>
  <c r="V31" i="20"/>
  <c r="AF31" i="20" s="1"/>
  <c r="N35" i="20"/>
  <c r="AE35" i="20" s="1"/>
  <c r="N47" i="20"/>
  <c r="AE47" i="20" s="1"/>
  <c r="AG47" i="20" s="1"/>
  <c r="V3" i="20"/>
  <c r="AF3" i="20" s="1"/>
  <c r="AG3" i="20" s="1"/>
  <c r="V19" i="20"/>
  <c r="AF19" i="20" s="1"/>
  <c r="V39" i="20"/>
  <c r="AF39" i="20" s="1"/>
  <c r="V43" i="20"/>
  <c r="AF43" i="20" s="1"/>
  <c r="AG43" i="20" s="1"/>
  <c r="AG35" i="20"/>
  <c r="AG7" i="20"/>
  <c r="AG19" i="20"/>
  <c r="AG23" i="20"/>
  <c r="AG39" i="20"/>
  <c r="B19" i="11"/>
  <c r="M13" i="11"/>
  <c r="G20" i="11"/>
  <c r="G12" i="11"/>
  <c r="C15" i="11"/>
  <c r="C27" i="11"/>
  <c r="C23" i="11"/>
  <c r="C19" i="11"/>
  <c r="C11" i="11"/>
  <c r="C7" i="11"/>
  <c r="C3" i="11"/>
  <c r="C35" i="11"/>
  <c r="C31" i="11"/>
  <c r="AH39" i="28" l="1"/>
  <c r="AH47" i="28"/>
  <c r="AH11" i="27"/>
  <c r="AH39" i="27"/>
  <c r="AH23" i="27"/>
  <c r="AH47" i="27"/>
  <c r="AH19" i="27"/>
  <c r="AH7" i="27"/>
  <c r="AH35" i="27"/>
  <c r="AH31" i="27"/>
  <c r="AH15" i="27"/>
  <c r="AH39" i="25"/>
  <c r="AH23" i="25"/>
  <c r="AH15" i="25"/>
  <c r="AH47" i="25"/>
  <c r="AH43" i="25"/>
  <c r="AH11" i="25"/>
  <c r="AH3" i="25"/>
  <c r="AH7" i="24"/>
  <c r="AH19" i="24"/>
  <c r="AH3" i="24"/>
  <c r="AH23" i="24"/>
  <c r="AH15" i="24"/>
  <c r="AH11" i="24"/>
  <c r="AH47" i="24"/>
  <c r="AH31" i="24"/>
  <c r="AH39" i="24"/>
  <c r="AH43" i="24"/>
  <c r="AH7" i="23"/>
  <c r="AH35" i="23"/>
  <c r="AH31" i="23"/>
  <c r="AH3" i="23"/>
  <c r="AH47" i="23"/>
  <c r="AH23" i="23"/>
  <c r="AH43" i="23"/>
  <c r="AH27" i="23"/>
  <c r="AH19" i="23"/>
  <c r="AH39" i="23"/>
  <c r="AH11" i="23"/>
  <c r="AH23" i="22"/>
  <c r="AH7" i="22"/>
  <c r="AH19" i="22"/>
  <c r="AH47" i="22"/>
  <c r="AH43" i="22"/>
  <c r="AH31" i="22"/>
  <c r="AH15" i="22"/>
  <c r="AH3" i="22"/>
  <c r="AH27" i="22"/>
  <c r="AH39" i="22"/>
  <c r="AH11" i="22"/>
  <c r="AH23" i="21"/>
  <c r="AH19" i="21"/>
  <c r="AH27" i="21"/>
  <c r="AH3" i="21"/>
  <c r="AH35" i="21"/>
  <c r="AH39" i="21"/>
  <c r="AH31" i="21"/>
  <c r="AH11" i="21"/>
  <c r="AH47" i="21"/>
  <c r="AH43" i="20"/>
  <c r="AG31" i="20"/>
  <c r="AH39" i="20" s="1"/>
  <c r="AH11" i="20"/>
  <c r="AH35" i="20"/>
  <c r="AH31" i="20"/>
  <c r="AH15" i="20"/>
  <c r="AD10" i="9"/>
  <c r="AD11" i="9"/>
  <c r="AD12" i="9"/>
  <c r="AD13" i="9"/>
  <c r="AD14" i="9"/>
  <c r="AD15" i="9"/>
  <c r="AD16" i="9"/>
  <c r="AD17" i="9"/>
  <c r="AD9" i="9"/>
  <c r="AA10" i="9"/>
  <c r="B15" i="5"/>
  <c r="B14" i="5"/>
  <c r="B13" i="5"/>
  <c r="B12" i="5"/>
  <c r="B5" i="5"/>
  <c r="B6" i="5"/>
  <c r="B7" i="5"/>
  <c r="B8" i="5"/>
  <c r="B9" i="5"/>
  <c r="B10" i="5"/>
  <c r="B11" i="5"/>
  <c r="B4" i="5"/>
  <c r="AH23" i="20" l="1"/>
  <c r="AH7" i="20"/>
  <c r="AH47" i="20"/>
  <c r="AH27" i="20"/>
  <c r="AH3" i="20"/>
  <c r="AH19" i="20"/>
  <c r="L62" i="11"/>
  <c r="L61" i="11"/>
  <c r="L59" i="11"/>
  <c r="L58" i="11"/>
  <c r="L57" i="11"/>
  <c r="L56" i="11"/>
  <c r="L55" i="11"/>
  <c r="M5" i="11" s="1"/>
  <c r="L54" i="11"/>
  <c r="L53" i="11"/>
  <c r="I51" i="11"/>
  <c r="R50" i="11"/>
  <c r="P50" i="11"/>
  <c r="AL50" i="11" s="1"/>
  <c r="I50" i="11"/>
  <c r="G50" i="11"/>
  <c r="AK50" i="11" s="1"/>
  <c r="U49" i="11"/>
  <c r="T49" i="11"/>
  <c r="S49" i="11"/>
  <c r="R49" i="11"/>
  <c r="P49" i="11"/>
  <c r="AL49" i="11" s="1"/>
  <c r="M49" i="11"/>
  <c r="L49" i="11"/>
  <c r="K49" i="11"/>
  <c r="I49" i="11"/>
  <c r="G49" i="11"/>
  <c r="AK49" i="11" s="1"/>
  <c r="W48" i="11"/>
  <c r="AD48" i="11" s="1"/>
  <c r="V48" i="11"/>
  <c r="R48" i="11"/>
  <c r="P48" i="11"/>
  <c r="AL48" i="11" s="1"/>
  <c r="I48" i="11"/>
  <c r="G48" i="11"/>
  <c r="AK48" i="11" s="1"/>
  <c r="C47" i="11"/>
  <c r="D47" i="11" s="1"/>
  <c r="B47" i="11"/>
  <c r="AK47" i="11" s="1"/>
  <c r="R46" i="11"/>
  <c r="P46" i="11"/>
  <c r="AL46" i="11" s="1"/>
  <c r="I46" i="11"/>
  <c r="G46" i="11"/>
  <c r="AK46" i="11" s="1"/>
  <c r="U45" i="11"/>
  <c r="T45" i="11"/>
  <c r="S45" i="11"/>
  <c r="R45" i="11"/>
  <c r="P45" i="11"/>
  <c r="AL45" i="11" s="1"/>
  <c r="M45" i="11"/>
  <c r="L45" i="11"/>
  <c r="K45" i="11"/>
  <c r="I45" i="11"/>
  <c r="G45" i="11"/>
  <c r="AK45" i="11" s="1"/>
  <c r="W44" i="11"/>
  <c r="AD44" i="11" s="1"/>
  <c r="V44" i="11"/>
  <c r="R44" i="11"/>
  <c r="P44" i="11"/>
  <c r="AL44" i="11" s="1"/>
  <c r="I44" i="11"/>
  <c r="G44" i="11"/>
  <c r="AK44" i="11" s="1"/>
  <c r="C43" i="11"/>
  <c r="D43" i="11" s="1"/>
  <c r="B43" i="11"/>
  <c r="AK43" i="11" s="1"/>
  <c r="R42" i="11"/>
  <c r="P42" i="11"/>
  <c r="AL42" i="11" s="1"/>
  <c r="I42" i="11"/>
  <c r="G42" i="11"/>
  <c r="AK42" i="11" s="1"/>
  <c r="U41" i="11"/>
  <c r="T41" i="11"/>
  <c r="S41" i="11"/>
  <c r="R41" i="11"/>
  <c r="P41" i="11"/>
  <c r="AL41" i="11" s="1"/>
  <c r="M41" i="11"/>
  <c r="L41" i="11"/>
  <c r="K41" i="11"/>
  <c r="I41" i="11"/>
  <c r="G41" i="11"/>
  <c r="AK41" i="11" s="1"/>
  <c r="W40" i="11"/>
  <c r="AD40" i="11" s="1"/>
  <c r="V40" i="11"/>
  <c r="R40" i="11"/>
  <c r="P40" i="11"/>
  <c r="AL40" i="11" s="1"/>
  <c r="I40" i="11"/>
  <c r="G40" i="11"/>
  <c r="AK40" i="11" s="1"/>
  <c r="D39" i="11"/>
  <c r="B39" i="11"/>
  <c r="AK39" i="11" s="1"/>
  <c r="R38" i="11"/>
  <c r="P38" i="11"/>
  <c r="AL38" i="11" s="1"/>
  <c r="I38" i="11"/>
  <c r="G38" i="11"/>
  <c r="AK38" i="11" s="1"/>
  <c r="U37" i="11"/>
  <c r="T37" i="11"/>
  <c r="S37" i="11"/>
  <c r="R37" i="11"/>
  <c r="P37" i="11"/>
  <c r="AL37" i="11" s="1"/>
  <c r="M37" i="11"/>
  <c r="L37" i="11"/>
  <c r="K37" i="11"/>
  <c r="I37" i="11"/>
  <c r="G37" i="11"/>
  <c r="AK37" i="11" s="1"/>
  <c r="W36" i="11"/>
  <c r="AD36" i="11" s="1"/>
  <c r="V36" i="11"/>
  <c r="R36" i="11"/>
  <c r="P36" i="11"/>
  <c r="AL36" i="11" s="1"/>
  <c r="I36" i="11"/>
  <c r="G36" i="11"/>
  <c r="AK36" i="11" s="1"/>
  <c r="D35" i="11"/>
  <c r="B35" i="11"/>
  <c r="AK35" i="11" s="1"/>
  <c r="R34" i="11"/>
  <c r="P34" i="11"/>
  <c r="AL34" i="11" s="1"/>
  <c r="I34" i="11"/>
  <c r="G34" i="11"/>
  <c r="AK34" i="11" s="1"/>
  <c r="U33" i="11"/>
  <c r="T33" i="11"/>
  <c r="S33" i="11"/>
  <c r="R33" i="11"/>
  <c r="P33" i="11"/>
  <c r="AL33" i="11" s="1"/>
  <c r="M33" i="11"/>
  <c r="L33" i="11"/>
  <c r="K33" i="11"/>
  <c r="I33" i="11"/>
  <c r="G33" i="11"/>
  <c r="AK33" i="11" s="1"/>
  <c r="W32" i="11"/>
  <c r="AD32" i="11" s="1"/>
  <c r="V32" i="11"/>
  <c r="R32" i="11"/>
  <c r="P32" i="11"/>
  <c r="AL32" i="11" s="1"/>
  <c r="I32" i="11"/>
  <c r="G32" i="11"/>
  <c r="AK32" i="11" s="1"/>
  <c r="D31" i="11"/>
  <c r="B31" i="11"/>
  <c r="AK31" i="11" s="1"/>
  <c r="R30" i="11"/>
  <c r="P30" i="11"/>
  <c r="AL30" i="11" s="1"/>
  <c r="I30" i="11"/>
  <c r="G30" i="11"/>
  <c r="AK30" i="11" s="1"/>
  <c r="U29" i="11"/>
  <c r="T29" i="11"/>
  <c r="S29" i="11"/>
  <c r="R29" i="11"/>
  <c r="P29" i="11"/>
  <c r="AL29" i="11" s="1"/>
  <c r="M29" i="11"/>
  <c r="L29" i="11"/>
  <c r="K29" i="11"/>
  <c r="I29" i="11"/>
  <c r="G29" i="11"/>
  <c r="AK29" i="11" s="1"/>
  <c r="W28" i="11"/>
  <c r="AD28" i="11" s="1"/>
  <c r="V28" i="11"/>
  <c r="R28" i="11"/>
  <c r="P28" i="11"/>
  <c r="AL28" i="11" s="1"/>
  <c r="I28" i="11"/>
  <c r="G28" i="11"/>
  <c r="AK28" i="11" s="1"/>
  <c r="D27" i="11"/>
  <c r="B27" i="11"/>
  <c r="AK27" i="11" s="1"/>
  <c r="R26" i="11"/>
  <c r="P26" i="11"/>
  <c r="AL26" i="11" s="1"/>
  <c r="I26" i="11"/>
  <c r="G26" i="11"/>
  <c r="AK26" i="11" s="1"/>
  <c r="U25" i="11"/>
  <c r="T25" i="11"/>
  <c r="S25" i="11"/>
  <c r="R25" i="11"/>
  <c r="P25" i="11"/>
  <c r="AL25" i="11" s="1"/>
  <c r="M25" i="11"/>
  <c r="L25" i="11"/>
  <c r="K25" i="11"/>
  <c r="I25" i="11"/>
  <c r="G25" i="11"/>
  <c r="AK25" i="11" s="1"/>
  <c r="W24" i="11"/>
  <c r="AD24" i="11" s="1"/>
  <c r="V24" i="11"/>
  <c r="R24" i="11"/>
  <c r="P24" i="11"/>
  <c r="AL24" i="11" s="1"/>
  <c r="I24" i="11"/>
  <c r="G24" i="11"/>
  <c r="AK24" i="11" s="1"/>
  <c r="D23" i="11"/>
  <c r="B23" i="11"/>
  <c r="AK23" i="11" s="1"/>
  <c r="R22" i="11"/>
  <c r="P22" i="11"/>
  <c r="AL22" i="11" s="1"/>
  <c r="I22" i="11"/>
  <c r="G22" i="11"/>
  <c r="AK22" i="11" s="1"/>
  <c r="U21" i="11"/>
  <c r="T21" i="11"/>
  <c r="S21" i="11"/>
  <c r="R21" i="11"/>
  <c r="P21" i="11"/>
  <c r="AL21" i="11" s="1"/>
  <c r="M21" i="11"/>
  <c r="L21" i="11"/>
  <c r="K21" i="11"/>
  <c r="I21" i="11"/>
  <c r="G21" i="11"/>
  <c r="AK21" i="11" s="1"/>
  <c r="W20" i="11"/>
  <c r="AD20" i="11" s="1"/>
  <c r="V20" i="11"/>
  <c r="R20" i="11"/>
  <c r="P20" i="11"/>
  <c r="AL20" i="11" s="1"/>
  <c r="I20" i="11"/>
  <c r="AK20" i="11"/>
  <c r="D19" i="11"/>
  <c r="AK19" i="11"/>
  <c r="R18" i="11"/>
  <c r="P18" i="11"/>
  <c r="AL18" i="11" s="1"/>
  <c r="I18" i="11"/>
  <c r="G18" i="11"/>
  <c r="AK18" i="11" s="1"/>
  <c r="U17" i="11"/>
  <c r="T17" i="11"/>
  <c r="S17" i="11"/>
  <c r="R17" i="11"/>
  <c r="P17" i="11"/>
  <c r="AL17" i="11" s="1"/>
  <c r="M17" i="11"/>
  <c r="L17" i="11"/>
  <c r="K17" i="11"/>
  <c r="I17" i="11"/>
  <c r="G17" i="11"/>
  <c r="AK17" i="11" s="1"/>
  <c r="W16" i="11"/>
  <c r="AD16" i="11" s="1"/>
  <c r="V16" i="11"/>
  <c r="R16" i="11"/>
  <c r="P16" i="11"/>
  <c r="AL16" i="11" s="1"/>
  <c r="I16" i="11"/>
  <c r="G16" i="11"/>
  <c r="AK16" i="11" s="1"/>
  <c r="D15" i="11"/>
  <c r="B15" i="11"/>
  <c r="AK15" i="11" s="1"/>
  <c r="R14" i="11"/>
  <c r="P14" i="11"/>
  <c r="AL14" i="11" s="1"/>
  <c r="I14" i="11"/>
  <c r="G14" i="11"/>
  <c r="AK14" i="11" s="1"/>
  <c r="U13" i="11"/>
  <c r="T13" i="11"/>
  <c r="S13" i="11"/>
  <c r="R13" i="11"/>
  <c r="P13" i="11"/>
  <c r="AL13" i="11" s="1"/>
  <c r="L13" i="11"/>
  <c r="K13" i="11"/>
  <c r="I13" i="11"/>
  <c r="G13" i="11"/>
  <c r="AK13" i="11" s="1"/>
  <c r="W12" i="11"/>
  <c r="AD12" i="11" s="1"/>
  <c r="V12" i="11"/>
  <c r="R12" i="11"/>
  <c r="P12" i="11"/>
  <c r="AL12" i="11" s="1"/>
  <c r="I12" i="11"/>
  <c r="AK12" i="11"/>
  <c r="D11" i="11"/>
  <c r="B11" i="11"/>
  <c r="AK11" i="11" s="1"/>
  <c r="R10" i="11"/>
  <c r="P10" i="11"/>
  <c r="AL10" i="11" s="1"/>
  <c r="I10" i="11"/>
  <c r="G10" i="11"/>
  <c r="AK10" i="11" s="1"/>
  <c r="U9" i="11"/>
  <c r="T9" i="11"/>
  <c r="S9" i="11"/>
  <c r="R9" i="11"/>
  <c r="P9" i="11"/>
  <c r="AL9" i="11" s="1"/>
  <c r="M9" i="11"/>
  <c r="L9" i="11"/>
  <c r="K9" i="11"/>
  <c r="I9" i="11"/>
  <c r="G9" i="11"/>
  <c r="AK9" i="11" s="1"/>
  <c r="AD8" i="11"/>
  <c r="W8" i="11"/>
  <c r="V8" i="11"/>
  <c r="R8" i="11"/>
  <c r="P8" i="11"/>
  <c r="AL8" i="11" s="1"/>
  <c r="I8" i="11"/>
  <c r="G8" i="11"/>
  <c r="AK8" i="11" s="1"/>
  <c r="D7" i="11"/>
  <c r="B7" i="11"/>
  <c r="AK7" i="11" s="1"/>
  <c r="R6" i="11"/>
  <c r="P6" i="11"/>
  <c r="AL6" i="11" s="1"/>
  <c r="I6" i="11"/>
  <c r="G6" i="11"/>
  <c r="AK6" i="11" s="1"/>
  <c r="U5" i="11"/>
  <c r="T5" i="11"/>
  <c r="S5" i="11"/>
  <c r="R5" i="11"/>
  <c r="P5" i="11"/>
  <c r="AL5" i="11" s="1"/>
  <c r="L5" i="11"/>
  <c r="K5" i="11"/>
  <c r="I5" i="11"/>
  <c r="G5" i="11"/>
  <c r="AK5" i="11" s="1"/>
  <c r="W4" i="11"/>
  <c r="AD3" i="11" s="1"/>
  <c r="V4" i="11"/>
  <c r="R4" i="11"/>
  <c r="P4" i="11"/>
  <c r="AL4" i="11" s="1"/>
  <c r="I4" i="11"/>
  <c r="G4" i="11"/>
  <c r="AK4" i="11" s="1"/>
  <c r="D3" i="11"/>
  <c r="B3" i="11"/>
  <c r="AK3" i="11" s="1"/>
  <c r="N3" i="11" l="1"/>
  <c r="AE3" i="11" s="1"/>
  <c r="V7" i="11"/>
  <c r="AF7" i="11" s="1"/>
  <c r="V3" i="11"/>
  <c r="AF3" i="11" s="1"/>
  <c r="N35" i="11"/>
  <c r="AE35" i="11" s="1"/>
  <c r="V39" i="11"/>
  <c r="AF39" i="11" s="1"/>
  <c r="V47" i="11"/>
  <c r="AF47" i="11" s="1"/>
  <c r="N11" i="11"/>
  <c r="AE11" i="11" s="1"/>
  <c r="V19" i="11"/>
  <c r="AF19" i="11" s="1"/>
  <c r="V27" i="11"/>
  <c r="AF27" i="11" s="1"/>
  <c r="V23" i="11"/>
  <c r="AF23" i="11" s="1"/>
  <c r="V31" i="11"/>
  <c r="AF31" i="11" s="1"/>
  <c r="N43" i="11"/>
  <c r="AE43" i="11" s="1"/>
  <c r="N15" i="11"/>
  <c r="AE15" i="11" s="1"/>
  <c r="N39" i="11"/>
  <c r="AE39" i="11" s="1"/>
  <c r="AG39" i="11" s="1"/>
  <c r="AH39" i="11" s="1"/>
  <c r="V11" i="11"/>
  <c r="AF11" i="11" s="1"/>
  <c r="N23" i="11"/>
  <c r="AE23" i="11" s="1"/>
  <c r="V35" i="11"/>
  <c r="AF35" i="11" s="1"/>
  <c r="V43" i="11"/>
  <c r="AF43" i="11" s="1"/>
  <c r="N47" i="11"/>
  <c r="AE47" i="11" s="1"/>
  <c r="AG47" i="11" s="1"/>
  <c r="AH47" i="11" s="1"/>
  <c r="V15" i="11"/>
  <c r="AF15" i="11" s="1"/>
  <c r="N31" i="11"/>
  <c r="AE31" i="11" s="1"/>
  <c r="N27" i="11"/>
  <c r="AE27" i="11" s="1"/>
  <c r="N19" i="11"/>
  <c r="AE19" i="11" s="1"/>
  <c r="N7" i="11"/>
  <c r="AE7" i="11" s="1"/>
  <c r="I9" i="10"/>
  <c r="L62" i="10"/>
  <c r="L61" i="10"/>
  <c r="L59" i="10"/>
  <c r="L58" i="10"/>
  <c r="L57" i="10"/>
  <c r="L56" i="10"/>
  <c r="L55" i="10"/>
  <c r="L54" i="10"/>
  <c r="L53" i="10"/>
  <c r="I51" i="10"/>
  <c r="S50" i="10"/>
  <c r="Q50" i="10"/>
  <c r="AN50" i="10" s="1"/>
  <c r="I50" i="10"/>
  <c r="G50" i="10"/>
  <c r="AM50" i="10" s="1"/>
  <c r="V49" i="10"/>
  <c r="U49" i="10"/>
  <c r="T49" i="10"/>
  <c r="S49" i="10"/>
  <c r="Q49" i="10"/>
  <c r="AN49" i="10" s="1"/>
  <c r="M49" i="10"/>
  <c r="L49" i="10"/>
  <c r="K49" i="10"/>
  <c r="I49" i="10"/>
  <c r="G49" i="10"/>
  <c r="AM49" i="10" s="1"/>
  <c r="AF48" i="10"/>
  <c r="Y48" i="10"/>
  <c r="X48" i="10"/>
  <c r="S48" i="10"/>
  <c r="Q48" i="10"/>
  <c r="AN48" i="10" s="1"/>
  <c r="I48" i="10"/>
  <c r="G48" i="10"/>
  <c r="AM48" i="10" s="1"/>
  <c r="X47" i="10"/>
  <c r="AH47" i="10" s="1"/>
  <c r="O47" i="10"/>
  <c r="AG47" i="10" s="1"/>
  <c r="C47" i="10"/>
  <c r="D47" i="10" s="1"/>
  <c r="B47" i="10"/>
  <c r="AM47" i="10" s="1"/>
  <c r="S46" i="10"/>
  <c r="Q46" i="10"/>
  <c r="AN46" i="10" s="1"/>
  <c r="I46" i="10"/>
  <c r="G46" i="10"/>
  <c r="AM46" i="10" s="1"/>
  <c r="V45" i="10"/>
  <c r="U45" i="10"/>
  <c r="T45" i="10"/>
  <c r="S45" i="10"/>
  <c r="Q45" i="10"/>
  <c r="AN45" i="10" s="1"/>
  <c r="M45" i="10"/>
  <c r="L45" i="10"/>
  <c r="K45" i="10"/>
  <c r="I45" i="10"/>
  <c r="G45" i="10"/>
  <c r="AM45" i="10" s="1"/>
  <c r="AF44" i="10"/>
  <c r="Y44" i="10"/>
  <c r="X44" i="10"/>
  <c r="S44" i="10"/>
  <c r="Q44" i="10"/>
  <c r="AN44" i="10" s="1"/>
  <c r="I44" i="10"/>
  <c r="G44" i="10"/>
  <c r="AM44" i="10" s="1"/>
  <c r="X43" i="10"/>
  <c r="AH43" i="10" s="1"/>
  <c r="O43" i="10"/>
  <c r="AG43" i="10" s="1"/>
  <c r="C43" i="10"/>
  <c r="D43" i="10" s="1"/>
  <c r="B43" i="10"/>
  <c r="AM43" i="10" s="1"/>
  <c r="S42" i="10"/>
  <c r="Q42" i="10"/>
  <c r="AN42" i="10" s="1"/>
  <c r="I42" i="10"/>
  <c r="G42" i="10"/>
  <c r="AM42" i="10" s="1"/>
  <c r="V41" i="10"/>
  <c r="U41" i="10"/>
  <c r="T41" i="10"/>
  <c r="S41" i="10"/>
  <c r="Q41" i="10"/>
  <c r="AN41" i="10" s="1"/>
  <c r="M41" i="10"/>
  <c r="L41" i="10"/>
  <c r="K41" i="10"/>
  <c r="I41" i="10"/>
  <c r="G41" i="10"/>
  <c r="AM41" i="10" s="1"/>
  <c r="AF40" i="10"/>
  <c r="Y40" i="10"/>
  <c r="X40" i="10"/>
  <c r="S40" i="10"/>
  <c r="Q40" i="10"/>
  <c r="AN40" i="10" s="1"/>
  <c r="I40" i="10"/>
  <c r="G40" i="10"/>
  <c r="AM40" i="10" s="1"/>
  <c r="AG39" i="10"/>
  <c r="AI39" i="10" s="1"/>
  <c r="X39" i="10"/>
  <c r="AH39" i="10" s="1"/>
  <c r="O39" i="10"/>
  <c r="D39" i="10"/>
  <c r="B39" i="10"/>
  <c r="AM39" i="10" s="1"/>
  <c r="S38" i="10"/>
  <c r="Q38" i="10"/>
  <c r="AN38" i="10" s="1"/>
  <c r="I38" i="10"/>
  <c r="G38" i="10"/>
  <c r="AM38" i="10" s="1"/>
  <c r="V37" i="10"/>
  <c r="U37" i="10"/>
  <c r="T37" i="10"/>
  <c r="S37" i="10"/>
  <c r="Q37" i="10"/>
  <c r="AN37" i="10" s="1"/>
  <c r="M37" i="10"/>
  <c r="L37" i="10"/>
  <c r="K37" i="10"/>
  <c r="I37" i="10"/>
  <c r="G37" i="10"/>
  <c r="AM37" i="10" s="1"/>
  <c r="AF36" i="10"/>
  <c r="Y36" i="10"/>
  <c r="X36" i="10"/>
  <c r="S36" i="10"/>
  <c r="Q36" i="10"/>
  <c r="AN36" i="10" s="1"/>
  <c r="I36" i="10"/>
  <c r="G36" i="10"/>
  <c r="AM36" i="10" s="1"/>
  <c r="AG35" i="10"/>
  <c r="X35" i="10"/>
  <c r="AH35" i="10" s="1"/>
  <c r="O35" i="10"/>
  <c r="C35" i="10"/>
  <c r="D35" i="10" s="1"/>
  <c r="B35" i="10"/>
  <c r="AM35" i="10" s="1"/>
  <c r="S34" i="10"/>
  <c r="Q34" i="10"/>
  <c r="AN34" i="10" s="1"/>
  <c r="I34" i="10"/>
  <c r="G34" i="10"/>
  <c r="AM34" i="10" s="1"/>
  <c r="V33" i="10"/>
  <c r="U33" i="10"/>
  <c r="T33" i="10"/>
  <c r="S33" i="10"/>
  <c r="Q33" i="10"/>
  <c r="AN33" i="10" s="1"/>
  <c r="M33" i="10"/>
  <c r="L33" i="10"/>
  <c r="K33" i="10"/>
  <c r="I33" i="10"/>
  <c r="G33" i="10"/>
  <c r="AM33" i="10" s="1"/>
  <c r="AF32" i="10"/>
  <c r="Y32" i="10"/>
  <c r="X32" i="10"/>
  <c r="S32" i="10"/>
  <c r="Q32" i="10"/>
  <c r="AN32" i="10" s="1"/>
  <c r="I32" i="10"/>
  <c r="G32" i="10"/>
  <c r="AM32" i="10" s="1"/>
  <c r="AH31" i="10"/>
  <c r="AG31" i="10"/>
  <c r="AI31" i="10" s="1"/>
  <c r="X31" i="10"/>
  <c r="O31" i="10"/>
  <c r="C31" i="10"/>
  <c r="D31" i="10" s="1"/>
  <c r="B31" i="10"/>
  <c r="AM31" i="10" s="1"/>
  <c r="S30" i="10"/>
  <c r="Q30" i="10"/>
  <c r="AN30" i="10" s="1"/>
  <c r="I30" i="10"/>
  <c r="G30" i="10"/>
  <c r="AM30" i="10" s="1"/>
  <c r="V29" i="10"/>
  <c r="U29" i="10"/>
  <c r="T29" i="10"/>
  <c r="S29" i="10"/>
  <c r="Q29" i="10"/>
  <c r="AN29" i="10" s="1"/>
  <c r="M29" i="10"/>
  <c r="L29" i="10"/>
  <c r="K29" i="10"/>
  <c r="I29" i="10"/>
  <c r="G29" i="10"/>
  <c r="AM29" i="10" s="1"/>
  <c r="AF28" i="10"/>
  <c r="Y28" i="10"/>
  <c r="X28" i="10"/>
  <c r="S28" i="10"/>
  <c r="Q28" i="10"/>
  <c r="AN28" i="10" s="1"/>
  <c r="I28" i="10"/>
  <c r="G28" i="10"/>
  <c r="AM28" i="10" s="1"/>
  <c r="AH27" i="10"/>
  <c r="AI27" i="10" s="1"/>
  <c r="AG27" i="10"/>
  <c r="X27" i="10"/>
  <c r="O27" i="10"/>
  <c r="C27" i="10"/>
  <c r="D27" i="10" s="1"/>
  <c r="B27" i="10"/>
  <c r="AM27" i="10" s="1"/>
  <c r="S26" i="10"/>
  <c r="Q26" i="10"/>
  <c r="AN26" i="10" s="1"/>
  <c r="I26" i="10"/>
  <c r="G26" i="10"/>
  <c r="AM26" i="10" s="1"/>
  <c r="V25" i="10"/>
  <c r="U25" i="10"/>
  <c r="T25" i="10"/>
  <c r="S25" i="10"/>
  <c r="Q25" i="10"/>
  <c r="AN25" i="10" s="1"/>
  <c r="M25" i="10"/>
  <c r="L25" i="10"/>
  <c r="K25" i="10"/>
  <c r="I25" i="10"/>
  <c r="G25" i="10"/>
  <c r="AM25" i="10" s="1"/>
  <c r="AF24" i="10"/>
  <c r="Y24" i="10"/>
  <c r="X24" i="10"/>
  <c r="S24" i="10"/>
  <c r="Q24" i="10"/>
  <c r="AN24" i="10" s="1"/>
  <c r="I24" i="10"/>
  <c r="G24" i="10"/>
  <c r="AM24" i="10" s="1"/>
  <c r="AH23" i="10"/>
  <c r="X23" i="10"/>
  <c r="O23" i="10"/>
  <c r="AG23" i="10" s="1"/>
  <c r="AI23" i="10" s="1"/>
  <c r="C23" i="10"/>
  <c r="D23" i="10" s="1"/>
  <c r="B23" i="10"/>
  <c r="AM23" i="10" s="1"/>
  <c r="S22" i="10"/>
  <c r="Q22" i="10"/>
  <c r="AN22" i="10" s="1"/>
  <c r="I22" i="10"/>
  <c r="G22" i="10"/>
  <c r="AM22" i="10" s="1"/>
  <c r="V21" i="10"/>
  <c r="U21" i="10"/>
  <c r="T21" i="10"/>
  <c r="S21" i="10"/>
  <c r="Q21" i="10"/>
  <c r="AN21" i="10" s="1"/>
  <c r="M21" i="10"/>
  <c r="L21" i="10"/>
  <c r="K21" i="10"/>
  <c r="I21" i="10"/>
  <c r="G21" i="10"/>
  <c r="AM21" i="10" s="1"/>
  <c r="AF20" i="10"/>
  <c r="Y20" i="10"/>
  <c r="X20" i="10"/>
  <c r="S20" i="10"/>
  <c r="Q20" i="10"/>
  <c r="AN20" i="10" s="1"/>
  <c r="I20" i="10"/>
  <c r="G20" i="10"/>
  <c r="AM20" i="10" s="1"/>
  <c r="X19" i="10"/>
  <c r="AH19" i="10" s="1"/>
  <c r="O19" i="10"/>
  <c r="AG19" i="10" s="1"/>
  <c r="AI19" i="10" s="1"/>
  <c r="C19" i="10"/>
  <c r="D19" i="10" s="1"/>
  <c r="B19" i="10"/>
  <c r="AM19" i="10" s="1"/>
  <c r="S18" i="10"/>
  <c r="Q18" i="10"/>
  <c r="AN18" i="10" s="1"/>
  <c r="I18" i="10"/>
  <c r="G18" i="10"/>
  <c r="AM18" i="10" s="1"/>
  <c r="V17" i="10"/>
  <c r="U17" i="10"/>
  <c r="T17" i="10"/>
  <c r="S17" i="10"/>
  <c r="Q17" i="10"/>
  <c r="AN17" i="10" s="1"/>
  <c r="M17" i="10"/>
  <c r="L17" i="10"/>
  <c r="K17" i="10"/>
  <c r="I17" i="10"/>
  <c r="G17" i="10"/>
  <c r="AM17" i="10" s="1"/>
  <c r="AF16" i="10"/>
  <c r="Y16" i="10"/>
  <c r="X16" i="10"/>
  <c r="S16" i="10"/>
  <c r="Q16" i="10"/>
  <c r="AN16" i="10" s="1"/>
  <c r="I16" i="10"/>
  <c r="G16" i="10"/>
  <c r="AM16" i="10" s="1"/>
  <c r="AG15" i="10"/>
  <c r="AI15" i="10" s="1"/>
  <c r="X15" i="10"/>
  <c r="AH15" i="10" s="1"/>
  <c r="O15" i="10"/>
  <c r="C15" i="10"/>
  <c r="D15" i="10" s="1"/>
  <c r="B15" i="10"/>
  <c r="AM15" i="10" s="1"/>
  <c r="S14" i="10"/>
  <c r="Q14" i="10"/>
  <c r="AN14" i="10" s="1"/>
  <c r="I14" i="10"/>
  <c r="G14" i="10"/>
  <c r="AM14" i="10" s="1"/>
  <c r="V13" i="10"/>
  <c r="U13" i="10"/>
  <c r="T13" i="10"/>
  <c r="S13" i="10"/>
  <c r="Q13" i="10"/>
  <c r="AN13" i="10" s="1"/>
  <c r="M13" i="10"/>
  <c r="L13" i="10"/>
  <c r="K13" i="10"/>
  <c r="I13" i="10"/>
  <c r="G13" i="10"/>
  <c r="AM13" i="10" s="1"/>
  <c r="AF12" i="10"/>
  <c r="Y12" i="10"/>
  <c r="X12" i="10"/>
  <c r="S12" i="10"/>
  <c r="Q12" i="10"/>
  <c r="AN12" i="10" s="1"/>
  <c r="I12" i="10"/>
  <c r="G12" i="10"/>
  <c r="AM12" i="10" s="1"/>
  <c r="AH11" i="10"/>
  <c r="AG11" i="10"/>
  <c r="AI11" i="10" s="1"/>
  <c r="X11" i="10"/>
  <c r="O11" i="10"/>
  <c r="C11" i="10"/>
  <c r="D11" i="10" s="1"/>
  <c r="B11" i="10"/>
  <c r="AM11" i="10" s="1"/>
  <c r="S10" i="10"/>
  <c r="Q10" i="10"/>
  <c r="AN10" i="10" s="1"/>
  <c r="I10" i="10"/>
  <c r="G10" i="10"/>
  <c r="AM10" i="10" s="1"/>
  <c r="V9" i="10"/>
  <c r="U9" i="10"/>
  <c r="T9" i="10"/>
  <c r="S9" i="10"/>
  <c r="Q9" i="10"/>
  <c r="AN9" i="10" s="1"/>
  <c r="M9" i="10"/>
  <c r="L9" i="10"/>
  <c r="K9" i="10"/>
  <c r="G9" i="10"/>
  <c r="AM9" i="10" s="1"/>
  <c r="AF8" i="10"/>
  <c r="Y8" i="10"/>
  <c r="X8" i="10"/>
  <c r="S8" i="10"/>
  <c r="Q8" i="10"/>
  <c r="AN8" i="10" s="1"/>
  <c r="I8" i="10"/>
  <c r="G8" i="10"/>
  <c r="AM8" i="10" s="1"/>
  <c r="AH7" i="10"/>
  <c r="AG7" i="10"/>
  <c r="AI7" i="10" s="1"/>
  <c r="X7" i="10"/>
  <c r="O7" i="10"/>
  <c r="C7" i="10"/>
  <c r="D7" i="10" s="1"/>
  <c r="B7" i="10"/>
  <c r="AM7" i="10" s="1"/>
  <c r="S6" i="10"/>
  <c r="Q6" i="10"/>
  <c r="AN6" i="10" s="1"/>
  <c r="I6" i="10"/>
  <c r="G6" i="10"/>
  <c r="AM6" i="10" s="1"/>
  <c r="V5" i="10"/>
  <c r="U5" i="10"/>
  <c r="T5" i="10"/>
  <c r="S5" i="10"/>
  <c r="Q5" i="10"/>
  <c r="AN5" i="10" s="1"/>
  <c r="M5" i="10"/>
  <c r="L5" i="10"/>
  <c r="K5" i="10"/>
  <c r="I5" i="10"/>
  <c r="G5" i="10"/>
  <c r="AM5" i="10" s="1"/>
  <c r="Y4" i="10"/>
  <c r="X4" i="10"/>
  <c r="S4" i="10"/>
  <c r="Q4" i="10"/>
  <c r="AN4" i="10" s="1"/>
  <c r="I4" i="10"/>
  <c r="G4" i="10"/>
  <c r="AM4" i="10" s="1"/>
  <c r="AH3" i="10"/>
  <c r="AG3" i="10"/>
  <c r="AI3" i="10" s="1"/>
  <c r="AF3" i="10"/>
  <c r="X3" i="10"/>
  <c r="O3" i="10"/>
  <c r="C3" i="10"/>
  <c r="D3" i="10" s="1"/>
  <c r="B3" i="10"/>
  <c r="AM3" i="10" s="1"/>
  <c r="AG23" i="11" l="1"/>
  <c r="AG31" i="11"/>
  <c r="AG27" i="11"/>
  <c r="AG7" i="11"/>
  <c r="AG35" i="11"/>
  <c r="AG43" i="11"/>
  <c r="AH43" i="11" s="1"/>
  <c r="AG19" i="11"/>
  <c r="AG3" i="11"/>
  <c r="AG15" i="11"/>
  <c r="AG11" i="11"/>
  <c r="AI35" i="10"/>
  <c r="AJ35" i="10" s="1"/>
  <c r="AI43" i="10"/>
  <c r="AI47" i="10"/>
  <c r="AH3" i="11" l="1"/>
  <c r="AH19" i="11"/>
  <c r="AH7" i="11"/>
  <c r="AH23" i="11"/>
  <c r="AH15" i="11"/>
  <c r="AH31" i="11"/>
  <c r="AH11" i="11"/>
  <c r="AH27" i="11"/>
  <c r="AJ39" i="10"/>
  <c r="AJ31" i="10"/>
  <c r="AJ19" i="10"/>
  <c r="AJ3" i="10"/>
  <c r="AJ7" i="10"/>
  <c r="AJ11" i="10"/>
  <c r="AJ15" i="10"/>
  <c r="B10" i="9" l="1"/>
  <c r="B11" i="9"/>
  <c r="B12" i="9"/>
  <c r="B13" i="9"/>
  <c r="B14" i="9"/>
  <c r="B15" i="9"/>
  <c r="B16" i="9"/>
  <c r="B17" i="9"/>
  <c r="B9" i="9"/>
  <c r="M37" i="2" l="1"/>
  <c r="L37" i="2"/>
  <c r="K37" i="2"/>
  <c r="AG35" i="2" l="1"/>
  <c r="X8" i="2"/>
  <c r="X12" i="2"/>
  <c r="X16" i="2"/>
  <c r="X20" i="2"/>
  <c r="X24" i="2"/>
  <c r="X28" i="2"/>
  <c r="X32" i="2"/>
  <c r="X36" i="2"/>
  <c r="X4" i="2"/>
  <c r="M41" i="2"/>
  <c r="L41" i="2"/>
  <c r="K41" i="2"/>
  <c r="O35" i="2"/>
  <c r="C35" i="2" l="1"/>
  <c r="C31" i="2"/>
  <c r="C27" i="2"/>
  <c r="C23" i="2"/>
  <c r="C19" i="2"/>
  <c r="C15" i="2"/>
  <c r="C11" i="2"/>
  <c r="C7" i="2"/>
  <c r="C3" i="2"/>
  <c r="B43" i="2" l="1"/>
  <c r="B47" i="2"/>
  <c r="B39" i="2"/>
  <c r="B35" i="2"/>
  <c r="S36" i="2"/>
  <c r="C47" i="2" l="1"/>
  <c r="C43" i="2"/>
  <c r="C39" i="2"/>
  <c r="AM47" i="2" l="1"/>
  <c r="AM43" i="2"/>
  <c r="AM39" i="2"/>
  <c r="AM35" i="2"/>
  <c r="Y4" i="2"/>
  <c r="Y8" i="2"/>
  <c r="Y12" i="2"/>
  <c r="Y16" i="2"/>
  <c r="Y20" i="2"/>
  <c r="Y48" i="2"/>
  <c r="Y44" i="2"/>
  <c r="Y40" i="2"/>
  <c r="Y36" i="2"/>
  <c r="Y32" i="2"/>
  <c r="Y28" i="2"/>
  <c r="Y24" i="2"/>
  <c r="M49" i="2" l="1"/>
  <c r="L49" i="2"/>
  <c r="M45" i="2"/>
  <c r="L45" i="2"/>
  <c r="B7" i="2"/>
  <c r="AM7" i="2" s="1"/>
  <c r="B11" i="2"/>
  <c r="AM11" i="2" s="1"/>
  <c r="B15" i="2"/>
  <c r="AM15" i="2" s="1"/>
  <c r="B19" i="2"/>
  <c r="AM19" i="2" s="1"/>
  <c r="B23" i="2"/>
  <c r="AM23" i="2" s="1"/>
  <c r="B27" i="2"/>
  <c r="AM27" i="2" s="1"/>
  <c r="B31" i="2"/>
  <c r="AM31" i="2" s="1"/>
  <c r="B3" i="2"/>
  <c r="AM3" i="2" s="1"/>
  <c r="S50" i="2" l="1"/>
  <c r="S49" i="2"/>
  <c r="S48" i="2"/>
  <c r="S46" i="2"/>
  <c r="S45" i="2"/>
  <c r="S44" i="2"/>
  <c r="S42" i="2"/>
  <c r="S41" i="2"/>
  <c r="S40" i="2"/>
  <c r="S38" i="2"/>
  <c r="S37" i="2"/>
  <c r="S34" i="2"/>
  <c r="S33" i="2"/>
  <c r="S32" i="2"/>
  <c r="S30" i="2"/>
  <c r="S29" i="2"/>
  <c r="S28" i="2"/>
  <c r="S26" i="2"/>
  <c r="S25" i="2"/>
  <c r="S24" i="2"/>
  <c r="S22" i="2"/>
  <c r="S21" i="2"/>
  <c r="S20" i="2"/>
  <c r="S18" i="2"/>
  <c r="S17" i="2"/>
  <c r="S16" i="2"/>
  <c r="S14" i="2"/>
  <c r="S13" i="2"/>
  <c r="S12" i="2"/>
  <c r="S10" i="2"/>
  <c r="S9" i="2"/>
  <c r="S8" i="2"/>
  <c r="S6" i="2"/>
  <c r="S5" i="2"/>
  <c r="S4" i="2"/>
  <c r="Q50" i="2"/>
  <c r="Q49" i="2"/>
  <c r="Q48" i="2"/>
  <c r="Q46" i="2"/>
  <c r="Q45" i="2"/>
  <c r="Q44" i="2"/>
  <c r="Q42" i="2"/>
  <c r="Q41" i="2"/>
  <c r="Q40" i="2"/>
  <c r="Q38" i="2"/>
  <c r="Q37" i="2"/>
  <c r="Q36" i="2"/>
  <c r="Q34" i="2"/>
  <c r="Q33" i="2"/>
  <c r="Q32" i="2"/>
  <c r="Q30" i="2"/>
  <c r="Q29" i="2"/>
  <c r="Q28" i="2"/>
  <c r="Q26" i="2"/>
  <c r="Q25" i="2"/>
  <c r="Q24" i="2"/>
  <c r="Q22" i="2"/>
  <c r="Q21" i="2"/>
  <c r="Q20" i="2"/>
  <c r="Q18" i="2"/>
  <c r="Q17" i="2"/>
  <c r="Q16" i="2"/>
  <c r="Q14" i="2"/>
  <c r="Q13" i="2"/>
  <c r="Q12" i="2"/>
  <c r="Q10" i="2"/>
  <c r="Q9" i="2"/>
  <c r="Q8" i="2"/>
  <c r="Q6" i="2"/>
  <c r="Q5" i="2"/>
  <c r="Q4" i="2"/>
  <c r="I51" i="2"/>
  <c r="I50" i="2"/>
  <c r="I49" i="2"/>
  <c r="I48" i="2"/>
  <c r="I46" i="2"/>
  <c r="I45" i="2"/>
  <c r="I44" i="2"/>
  <c r="I42" i="2"/>
  <c r="I41" i="2"/>
  <c r="I40" i="2"/>
  <c r="I38" i="2"/>
  <c r="I37" i="2"/>
  <c r="I36" i="2"/>
  <c r="I34" i="2"/>
  <c r="I33" i="2"/>
  <c r="I32" i="2"/>
  <c r="I30" i="2"/>
  <c r="I29" i="2"/>
  <c r="I28" i="2"/>
  <c r="I26" i="2"/>
  <c r="I25" i="2"/>
  <c r="I24" i="2"/>
  <c r="I22" i="2"/>
  <c r="I21" i="2"/>
  <c r="I20" i="2"/>
  <c r="I18" i="2"/>
  <c r="I17" i="2"/>
  <c r="I16" i="2"/>
  <c r="I14" i="2"/>
  <c r="I13" i="2"/>
  <c r="I12" i="2"/>
  <c r="I10" i="2"/>
  <c r="I9" i="2"/>
  <c r="I8" i="2"/>
  <c r="I6" i="2"/>
  <c r="I5" i="2"/>
  <c r="G6" i="2"/>
  <c r="G9" i="2"/>
  <c r="G10" i="2"/>
  <c r="G12" i="2"/>
  <c r="G13" i="2"/>
  <c r="G14" i="2"/>
  <c r="G16" i="2"/>
  <c r="G17" i="2"/>
  <c r="G18" i="2"/>
  <c r="G20" i="2"/>
  <c r="G21" i="2"/>
  <c r="G22" i="2"/>
  <c r="G24" i="2"/>
  <c r="G25" i="2"/>
  <c r="G26" i="2"/>
  <c r="G28" i="2"/>
  <c r="G29" i="2"/>
  <c r="G30" i="2"/>
  <c r="G32" i="2"/>
  <c r="G33" i="2"/>
  <c r="G34" i="2"/>
  <c r="G36" i="2"/>
  <c r="G37" i="2"/>
  <c r="G38" i="2"/>
  <c r="G40" i="2"/>
  <c r="G41" i="2"/>
  <c r="G42" i="2"/>
  <c r="G44" i="2"/>
  <c r="G45" i="2"/>
  <c r="G46" i="2"/>
  <c r="G48" i="2"/>
  <c r="G49" i="2"/>
  <c r="G50" i="2"/>
  <c r="G4" i="2"/>
  <c r="G5" i="2"/>
  <c r="AN6" i="2" l="1"/>
  <c r="AN8" i="2"/>
  <c r="AN9" i="2"/>
  <c r="AN10" i="2"/>
  <c r="AN12" i="2"/>
  <c r="AN13" i="2"/>
  <c r="AN14" i="2"/>
  <c r="AN16" i="2"/>
  <c r="AN17" i="2"/>
  <c r="AN18" i="2"/>
  <c r="AN20" i="2"/>
  <c r="AN21" i="2"/>
  <c r="AN22" i="2"/>
  <c r="AN24" i="2"/>
  <c r="AN25" i="2"/>
  <c r="AN26" i="2"/>
  <c r="AN28" i="2"/>
  <c r="AN29" i="2"/>
  <c r="AN30" i="2"/>
  <c r="AN32" i="2"/>
  <c r="AN33" i="2"/>
  <c r="AN34" i="2"/>
  <c r="AN36" i="2"/>
  <c r="AN37" i="2"/>
  <c r="AN38" i="2"/>
  <c r="AN40" i="2"/>
  <c r="AN41" i="2"/>
  <c r="AN42" i="2"/>
  <c r="AN44" i="2"/>
  <c r="AN45" i="2"/>
  <c r="AN46" i="2"/>
  <c r="AN48" i="2"/>
  <c r="AN49" i="2"/>
  <c r="AN50" i="2"/>
  <c r="AN4" i="2"/>
  <c r="I4" i="2"/>
  <c r="AM4" i="2"/>
  <c r="AM50" i="2"/>
  <c r="AM49" i="2"/>
  <c r="AM48" i="2"/>
  <c r="AM46" i="2"/>
  <c r="AM45" i="2"/>
  <c r="AM44" i="2"/>
  <c r="AM42" i="2"/>
  <c r="AM41" i="2"/>
  <c r="AM40" i="2"/>
  <c r="AM38" i="2"/>
  <c r="AM37" i="2"/>
  <c r="AM36" i="2"/>
  <c r="AM34" i="2"/>
  <c r="AM33" i="2"/>
  <c r="AM32" i="2"/>
  <c r="AM30" i="2"/>
  <c r="AM29" i="2"/>
  <c r="AM28" i="2"/>
  <c r="AM26" i="2"/>
  <c r="AM25" i="2"/>
  <c r="AM24" i="2"/>
  <c r="AM22" i="2"/>
  <c r="AM21" i="2"/>
  <c r="AM20" i="2"/>
  <c r="AM18" i="2"/>
  <c r="AM17" i="2"/>
  <c r="AM16" i="2"/>
  <c r="AM14" i="2"/>
  <c r="AM13" i="2"/>
  <c r="AM12" i="2"/>
  <c r="AM10" i="2"/>
  <c r="AM9" i="2"/>
  <c r="AM8" i="2"/>
  <c r="AM6" i="2"/>
  <c r="AN5" i="2" l="1"/>
  <c r="AM5" i="2"/>
  <c r="O21" i="1" l="1"/>
  <c r="L62" i="2" l="1"/>
  <c r="L53" i="2"/>
  <c r="V33" i="2" s="1"/>
  <c r="AF48" i="2"/>
  <c r="AF44" i="2"/>
  <c r="U41" i="2"/>
  <c r="AF40" i="2"/>
  <c r="T41" i="2"/>
  <c r="U37" i="2"/>
  <c r="AF36" i="2"/>
  <c r="M33" i="2"/>
  <c r="L33" i="2"/>
  <c r="AF32" i="2"/>
  <c r="T33" i="2"/>
  <c r="K33" i="2"/>
  <c r="M29" i="2"/>
  <c r="L29" i="2"/>
  <c r="AF28" i="2"/>
  <c r="T29" i="2"/>
  <c r="K29" i="2"/>
  <c r="V25" i="2"/>
  <c r="M25" i="2"/>
  <c r="U25" i="2"/>
  <c r="L25" i="2"/>
  <c r="AF24" i="2"/>
  <c r="T25" i="2"/>
  <c r="K25" i="2"/>
  <c r="AF20" i="2"/>
  <c r="V17" i="2"/>
  <c r="M17" i="2"/>
  <c r="U17" i="2"/>
  <c r="L17" i="2"/>
  <c r="AF16" i="2"/>
  <c r="T17" i="2"/>
  <c r="V13" i="2"/>
  <c r="U13" i="2"/>
  <c r="AF12" i="2"/>
  <c r="T13" i="2"/>
  <c r="L9" i="2"/>
  <c r="AF8" i="2"/>
  <c r="M5" i="2"/>
  <c r="L5" i="2"/>
  <c r="AF3" i="2"/>
  <c r="Q107" i="1"/>
  <c r="P107" i="1"/>
  <c r="O107" i="1"/>
  <c r="N107" i="1"/>
  <c r="M107" i="1"/>
  <c r="L107" i="1"/>
  <c r="Q106" i="1"/>
  <c r="P106" i="1"/>
  <c r="O106" i="1"/>
  <c r="N106" i="1"/>
  <c r="M106" i="1"/>
  <c r="L106" i="1"/>
  <c r="Q105" i="1"/>
  <c r="P105" i="1"/>
  <c r="O105" i="1"/>
  <c r="N105" i="1"/>
  <c r="M105" i="1"/>
  <c r="L105" i="1"/>
  <c r="Q104" i="1"/>
  <c r="P104" i="1"/>
  <c r="O104" i="1"/>
  <c r="N104" i="1"/>
  <c r="M104" i="1"/>
  <c r="L104" i="1"/>
  <c r="Q103" i="1"/>
  <c r="P103" i="1"/>
  <c r="O103" i="1"/>
  <c r="N103" i="1"/>
  <c r="M103" i="1"/>
  <c r="L103" i="1"/>
  <c r="Q102" i="1"/>
  <c r="P102" i="1"/>
  <c r="O102" i="1"/>
  <c r="N102" i="1"/>
  <c r="M102" i="1"/>
  <c r="L102" i="1"/>
  <c r="Q101" i="1"/>
  <c r="P101" i="1"/>
  <c r="O101" i="1"/>
  <c r="N101" i="1"/>
  <c r="M101" i="1"/>
  <c r="L101" i="1"/>
  <c r="Q100" i="1"/>
  <c r="P100" i="1"/>
  <c r="O100" i="1"/>
  <c r="N100" i="1"/>
  <c r="M100" i="1"/>
  <c r="L100" i="1"/>
  <c r="Q99" i="1"/>
  <c r="P99" i="1"/>
  <c r="O99" i="1"/>
  <c r="N99" i="1"/>
  <c r="M99" i="1"/>
  <c r="L99" i="1"/>
  <c r="Q98" i="1"/>
  <c r="P98" i="1"/>
  <c r="O98" i="1"/>
  <c r="N98" i="1"/>
  <c r="M98" i="1"/>
  <c r="L98" i="1"/>
  <c r="Q97" i="1"/>
  <c r="P97" i="1"/>
  <c r="O97" i="1"/>
  <c r="N97" i="1"/>
  <c r="M97" i="1"/>
  <c r="L97" i="1"/>
  <c r="Q96" i="1"/>
  <c r="P96" i="1"/>
  <c r="O96" i="1"/>
  <c r="N96" i="1"/>
  <c r="M96" i="1"/>
  <c r="L96" i="1"/>
  <c r="Q95" i="1"/>
  <c r="P95" i="1"/>
  <c r="O95" i="1"/>
  <c r="N95" i="1"/>
  <c r="M95" i="1"/>
  <c r="L95" i="1"/>
  <c r="Q94" i="1"/>
  <c r="P94" i="1"/>
  <c r="O94" i="1"/>
  <c r="N94" i="1"/>
  <c r="M94" i="1"/>
  <c r="L94" i="1"/>
  <c r="Q93" i="1"/>
  <c r="P93" i="1"/>
  <c r="O93" i="1"/>
  <c r="N93" i="1"/>
  <c r="M93" i="1"/>
  <c r="L93" i="1"/>
  <c r="Q92" i="1"/>
  <c r="P92" i="1"/>
  <c r="O92" i="1"/>
  <c r="N92" i="1"/>
  <c r="M92" i="1"/>
  <c r="L92" i="1"/>
  <c r="Q91" i="1"/>
  <c r="P91" i="1"/>
  <c r="O91" i="1"/>
  <c r="N91" i="1"/>
  <c r="M91" i="1"/>
  <c r="L91" i="1"/>
  <c r="Q90" i="1"/>
  <c r="P90" i="1"/>
  <c r="O90" i="1"/>
  <c r="N90" i="1"/>
  <c r="M90" i="1"/>
  <c r="L90" i="1"/>
  <c r="Q89" i="1"/>
  <c r="P89" i="1"/>
  <c r="O89" i="1"/>
  <c r="N89" i="1"/>
  <c r="M89" i="1"/>
  <c r="L89" i="1"/>
  <c r="Q88" i="1"/>
  <c r="P88" i="1"/>
  <c r="O88" i="1"/>
  <c r="N88" i="1"/>
  <c r="M88" i="1"/>
  <c r="L88" i="1"/>
  <c r="Q87" i="1"/>
  <c r="P87" i="1"/>
  <c r="O87" i="1"/>
  <c r="N87" i="1"/>
  <c r="M87" i="1"/>
  <c r="L87" i="1"/>
  <c r="Q86" i="1"/>
  <c r="P86" i="1"/>
  <c r="O86" i="1"/>
  <c r="N86" i="1"/>
  <c r="M86" i="1"/>
  <c r="L86" i="1"/>
  <c r="Q85" i="1"/>
  <c r="P85" i="1"/>
  <c r="O85" i="1"/>
  <c r="N85" i="1"/>
  <c r="M85" i="1"/>
  <c r="L85" i="1"/>
  <c r="Q84" i="1"/>
  <c r="P84" i="1"/>
  <c r="O84" i="1"/>
  <c r="N84" i="1"/>
  <c r="M84" i="1"/>
  <c r="L84" i="1"/>
  <c r="Q83" i="1"/>
  <c r="P83" i="1"/>
  <c r="O83" i="1"/>
  <c r="N83" i="1"/>
  <c r="M83" i="1"/>
  <c r="L83" i="1"/>
  <c r="Q82" i="1"/>
  <c r="P82" i="1"/>
  <c r="O82" i="1"/>
  <c r="N82" i="1"/>
  <c r="M82" i="1"/>
  <c r="L82" i="1"/>
  <c r="Q81" i="1"/>
  <c r="P81" i="1"/>
  <c r="O81" i="1"/>
  <c r="N81" i="1"/>
  <c r="M81" i="1"/>
  <c r="L81" i="1"/>
  <c r="Q80" i="1"/>
  <c r="P80" i="1"/>
  <c r="O80" i="1"/>
  <c r="N80" i="1"/>
  <c r="M80" i="1"/>
  <c r="L80" i="1"/>
  <c r="Q79" i="1"/>
  <c r="P79" i="1"/>
  <c r="O79" i="1"/>
  <c r="N79" i="1"/>
  <c r="M79" i="1"/>
  <c r="L79" i="1"/>
  <c r="Q78" i="1"/>
  <c r="P78" i="1"/>
  <c r="O78" i="1"/>
  <c r="N78" i="1"/>
  <c r="M78" i="1"/>
  <c r="L78" i="1"/>
  <c r="Q77" i="1"/>
  <c r="P77" i="1"/>
  <c r="O77" i="1"/>
  <c r="N77" i="1"/>
  <c r="M77" i="1"/>
  <c r="L77" i="1"/>
  <c r="Q76" i="1"/>
  <c r="P76" i="1"/>
  <c r="O76" i="1"/>
  <c r="N76" i="1"/>
  <c r="M76" i="1"/>
  <c r="L76" i="1"/>
  <c r="Q75" i="1"/>
  <c r="P75" i="1"/>
  <c r="O75" i="1"/>
  <c r="N75" i="1"/>
  <c r="M75" i="1"/>
  <c r="L75" i="1"/>
  <c r="Q74" i="1"/>
  <c r="P74" i="1"/>
  <c r="O74" i="1"/>
  <c r="N74" i="1"/>
  <c r="M74" i="1"/>
  <c r="L74" i="1"/>
  <c r="Q73" i="1"/>
  <c r="P73" i="1"/>
  <c r="O73" i="1"/>
  <c r="N73" i="1"/>
  <c r="M73" i="1"/>
  <c r="L73" i="1"/>
  <c r="Q72" i="1"/>
  <c r="P72" i="1"/>
  <c r="O72" i="1"/>
  <c r="N72" i="1"/>
  <c r="M72" i="1"/>
  <c r="L72" i="1"/>
  <c r="Q71" i="1"/>
  <c r="P71" i="1"/>
  <c r="O71" i="1"/>
  <c r="N71" i="1"/>
  <c r="M71" i="1"/>
  <c r="L71" i="1"/>
  <c r="Q70" i="1"/>
  <c r="P70" i="1"/>
  <c r="O70" i="1"/>
  <c r="N70" i="1"/>
  <c r="M70" i="1"/>
  <c r="L70" i="1"/>
  <c r="Q69" i="1"/>
  <c r="P69" i="1"/>
  <c r="O69" i="1"/>
  <c r="N69" i="1"/>
  <c r="M69" i="1"/>
  <c r="L69" i="1"/>
  <c r="Q68" i="1"/>
  <c r="P68" i="1"/>
  <c r="O68" i="1"/>
  <c r="N68" i="1"/>
  <c r="M68" i="1"/>
  <c r="L68" i="1"/>
  <c r="Q67" i="1"/>
  <c r="P67" i="1"/>
  <c r="O67" i="1"/>
  <c r="N67" i="1"/>
  <c r="M67" i="1"/>
  <c r="L67" i="1"/>
  <c r="Q66" i="1"/>
  <c r="P66" i="1"/>
  <c r="O66" i="1"/>
  <c r="N66" i="1"/>
  <c r="M66" i="1"/>
  <c r="L66" i="1"/>
  <c r="Q65" i="1"/>
  <c r="P65" i="1"/>
  <c r="O65" i="1"/>
  <c r="N65" i="1"/>
  <c r="M65" i="1"/>
  <c r="L65" i="1"/>
  <c r="Q64" i="1"/>
  <c r="P64" i="1"/>
  <c r="O64" i="1"/>
  <c r="N64" i="1"/>
  <c r="M64" i="1"/>
  <c r="L64" i="1"/>
  <c r="Q63" i="1"/>
  <c r="P63" i="1"/>
  <c r="O63" i="1"/>
  <c r="N63" i="1"/>
  <c r="M63" i="1"/>
  <c r="L63" i="1"/>
  <c r="Q62" i="1"/>
  <c r="P62" i="1"/>
  <c r="O62" i="1"/>
  <c r="N62" i="1"/>
  <c r="M62" i="1"/>
  <c r="L62" i="1"/>
  <c r="Q61" i="1"/>
  <c r="P61" i="1"/>
  <c r="O61" i="1"/>
  <c r="N61" i="1"/>
  <c r="M61" i="1"/>
  <c r="L61" i="1"/>
  <c r="Q60" i="1"/>
  <c r="P60" i="1"/>
  <c r="O60" i="1"/>
  <c r="N60" i="1"/>
  <c r="M60" i="1"/>
  <c r="L60" i="1"/>
  <c r="Q59" i="1"/>
  <c r="P59" i="1"/>
  <c r="O59" i="1"/>
  <c r="N59" i="1"/>
  <c r="M59" i="1"/>
  <c r="L59" i="1"/>
  <c r="Q58" i="1"/>
  <c r="P58" i="1"/>
  <c r="O58" i="1"/>
  <c r="N58" i="1"/>
  <c r="M58" i="1"/>
  <c r="L58" i="1"/>
  <c r="Q57" i="1"/>
  <c r="P57" i="1"/>
  <c r="O57" i="1"/>
  <c r="N57" i="1"/>
  <c r="M57" i="1"/>
  <c r="L57" i="1"/>
  <c r="Q56" i="1"/>
  <c r="P56" i="1"/>
  <c r="O56" i="1"/>
  <c r="N56" i="1"/>
  <c r="M56" i="1"/>
  <c r="L56" i="1"/>
  <c r="Q55" i="1"/>
  <c r="P55" i="1"/>
  <c r="O55" i="1"/>
  <c r="N55" i="1"/>
  <c r="M55" i="1"/>
  <c r="L55" i="1"/>
  <c r="Q54" i="1"/>
  <c r="P54" i="1"/>
  <c r="O54" i="1"/>
  <c r="N54" i="1"/>
  <c r="M54" i="1"/>
  <c r="L54" i="1"/>
  <c r="Q53" i="1"/>
  <c r="P53" i="1"/>
  <c r="O53" i="1"/>
  <c r="N53" i="1"/>
  <c r="M53" i="1"/>
  <c r="L53" i="1"/>
  <c r="Q52" i="1"/>
  <c r="P52" i="1"/>
  <c r="O52" i="1"/>
  <c r="N52" i="1"/>
  <c r="M52" i="1"/>
  <c r="L52" i="1"/>
  <c r="Q51" i="1"/>
  <c r="P51" i="1"/>
  <c r="O51" i="1"/>
  <c r="N51" i="1"/>
  <c r="M51" i="1"/>
  <c r="L51" i="1"/>
  <c r="Q50" i="1"/>
  <c r="P50" i="1"/>
  <c r="O50" i="1"/>
  <c r="N50" i="1"/>
  <c r="M50" i="1"/>
  <c r="L50" i="1"/>
  <c r="Q49" i="1"/>
  <c r="P49" i="1"/>
  <c r="O49" i="1"/>
  <c r="N49" i="1"/>
  <c r="M49" i="1"/>
  <c r="L49" i="1"/>
  <c r="Q48" i="1"/>
  <c r="P48" i="1"/>
  <c r="O48" i="1"/>
  <c r="N48" i="1"/>
  <c r="M48" i="1"/>
  <c r="L48" i="1"/>
  <c r="Q47" i="1"/>
  <c r="P47" i="1"/>
  <c r="O47" i="1"/>
  <c r="N47" i="1"/>
  <c r="M47" i="1"/>
  <c r="L47" i="1"/>
  <c r="Q46" i="1"/>
  <c r="P46" i="1"/>
  <c r="O46" i="1"/>
  <c r="N46" i="1"/>
  <c r="M46" i="1"/>
  <c r="L46" i="1"/>
  <c r="Q45" i="1"/>
  <c r="P45" i="1"/>
  <c r="O45" i="1"/>
  <c r="N45" i="1"/>
  <c r="M45" i="1"/>
  <c r="L45" i="1"/>
  <c r="Q44" i="1"/>
  <c r="P44" i="1"/>
  <c r="O44" i="1"/>
  <c r="N44" i="1"/>
  <c r="M44" i="1"/>
  <c r="L44" i="1"/>
  <c r="Q43" i="1"/>
  <c r="P43" i="1"/>
  <c r="O43" i="1"/>
  <c r="N43" i="1"/>
  <c r="M43" i="1"/>
  <c r="L43" i="1"/>
  <c r="Q42" i="1"/>
  <c r="P42" i="1"/>
  <c r="O42" i="1"/>
  <c r="N42" i="1"/>
  <c r="M42" i="1"/>
  <c r="L42" i="1"/>
  <c r="Q41" i="1"/>
  <c r="P41" i="1"/>
  <c r="O41" i="1"/>
  <c r="N41" i="1"/>
  <c r="M41" i="1"/>
  <c r="L41" i="1"/>
  <c r="Q40" i="1"/>
  <c r="P40" i="1"/>
  <c r="O40" i="1"/>
  <c r="N40" i="1"/>
  <c r="M40" i="1"/>
  <c r="L40" i="1"/>
  <c r="Q39" i="1"/>
  <c r="P39" i="1"/>
  <c r="O39" i="1"/>
  <c r="N39" i="1"/>
  <c r="M39" i="1"/>
  <c r="L39" i="1"/>
  <c r="Q38" i="1"/>
  <c r="P38" i="1"/>
  <c r="O38" i="1"/>
  <c r="N38" i="1"/>
  <c r="M38" i="1"/>
  <c r="L38" i="1"/>
  <c r="Q37" i="1"/>
  <c r="P37" i="1"/>
  <c r="O37" i="1"/>
  <c r="N37" i="1"/>
  <c r="M37" i="1"/>
  <c r="L37" i="1"/>
  <c r="Q36" i="1"/>
  <c r="P36" i="1"/>
  <c r="O36" i="1"/>
  <c r="N36" i="1"/>
  <c r="M36" i="1"/>
  <c r="L36" i="1"/>
  <c r="Q35" i="1"/>
  <c r="P35" i="1"/>
  <c r="O35" i="1"/>
  <c r="N35" i="1"/>
  <c r="M35" i="1"/>
  <c r="L35" i="1"/>
  <c r="Q34" i="1"/>
  <c r="P34" i="1"/>
  <c r="O34" i="1"/>
  <c r="N34" i="1"/>
  <c r="M34" i="1"/>
  <c r="L34" i="1"/>
  <c r="Q33" i="1"/>
  <c r="P33" i="1"/>
  <c r="O33" i="1"/>
  <c r="N33" i="1"/>
  <c r="M33" i="1"/>
  <c r="L33" i="1"/>
  <c r="Q32" i="1"/>
  <c r="P32" i="1"/>
  <c r="O32" i="1"/>
  <c r="N32" i="1"/>
  <c r="M32" i="1"/>
  <c r="L32" i="1"/>
  <c r="Q31" i="1"/>
  <c r="P31" i="1"/>
  <c r="O31" i="1"/>
  <c r="N31" i="1"/>
  <c r="M31" i="1"/>
  <c r="L31" i="1"/>
  <c r="Q30" i="1"/>
  <c r="P30" i="1"/>
  <c r="O30" i="1"/>
  <c r="N30" i="1"/>
  <c r="M30" i="1"/>
  <c r="L30" i="1"/>
  <c r="Q29" i="1"/>
  <c r="P29" i="1"/>
  <c r="O29" i="1"/>
  <c r="N29" i="1"/>
  <c r="M29" i="1"/>
  <c r="L29" i="1"/>
  <c r="Q28" i="1"/>
  <c r="P28" i="1"/>
  <c r="O28" i="1"/>
  <c r="N28" i="1"/>
  <c r="M28" i="1"/>
  <c r="L28" i="1"/>
  <c r="Q27" i="1"/>
  <c r="P27" i="1"/>
  <c r="O27" i="1"/>
  <c r="N27" i="1"/>
  <c r="M27" i="1"/>
  <c r="L27" i="1"/>
  <c r="Q26" i="1"/>
  <c r="P26" i="1"/>
  <c r="O26" i="1"/>
  <c r="N26" i="1"/>
  <c r="M26" i="1"/>
  <c r="L26" i="1"/>
  <c r="Q25" i="1"/>
  <c r="P25" i="1"/>
  <c r="O25" i="1"/>
  <c r="N25" i="1"/>
  <c r="M25" i="1"/>
  <c r="L25" i="1"/>
  <c r="Q24" i="1"/>
  <c r="P24" i="1"/>
  <c r="O24" i="1"/>
  <c r="N24" i="1"/>
  <c r="M24" i="1"/>
  <c r="L24" i="1"/>
  <c r="Q23" i="1"/>
  <c r="P23" i="1"/>
  <c r="O23" i="1"/>
  <c r="N23" i="1"/>
  <c r="M23" i="1"/>
  <c r="L23" i="1"/>
  <c r="Q22" i="1"/>
  <c r="P22" i="1"/>
  <c r="O22" i="1"/>
  <c r="N22" i="1"/>
  <c r="M22" i="1"/>
  <c r="L22" i="1"/>
  <c r="Q21" i="1"/>
  <c r="P21" i="1"/>
  <c r="N21" i="1"/>
  <c r="M21" i="1"/>
  <c r="L21" i="1"/>
  <c r="Q20" i="1"/>
  <c r="P20" i="1"/>
  <c r="O20" i="1"/>
  <c r="N20" i="1"/>
  <c r="M20" i="1"/>
  <c r="L20" i="1"/>
  <c r="Q19" i="1"/>
  <c r="P19" i="1"/>
  <c r="O19" i="1"/>
  <c r="N19" i="1"/>
  <c r="M19" i="1"/>
  <c r="L19" i="1"/>
  <c r="Q18" i="1"/>
  <c r="P18" i="1"/>
  <c r="O18" i="1"/>
  <c r="N18" i="1"/>
  <c r="M18" i="1"/>
  <c r="L18" i="1"/>
  <c r="Q17" i="1"/>
  <c r="P17" i="1"/>
  <c r="O17" i="1"/>
  <c r="N17" i="1"/>
  <c r="M17" i="1"/>
  <c r="L17" i="1"/>
  <c r="Q16" i="1"/>
  <c r="P16" i="1"/>
  <c r="O16" i="1"/>
  <c r="N16" i="1"/>
  <c r="M16" i="1"/>
  <c r="L16" i="1"/>
  <c r="Q15" i="1"/>
  <c r="P15" i="1"/>
  <c r="O15" i="1"/>
  <c r="N15" i="1"/>
  <c r="M15" i="1"/>
  <c r="L15" i="1"/>
  <c r="Q14" i="1"/>
  <c r="P14" i="1"/>
  <c r="O14" i="1"/>
  <c r="N14" i="1"/>
  <c r="M14" i="1"/>
  <c r="L14" i="1"/>
  <c r="Q13" i="1"/>
  <c r="P13" i="1"/>
  <c r="O13" i="1"/>
  <c r="N13" i="1"/>
  <c r="M13" i="1"/>
  <c r="L13" i="1"/>
  <c r="Q12" i="1"/>
  <c r="P12" i="1"/>
  <c r="O12" i="1"/>
  <c r="N12" i="1"/>
  <c r="M12" i="1"/>
  <c r="L12" i="1"/>
  <c r="Q11" i="1"/>
  <c r="P11" i="1"/>
  <c r="O11" i="1"/>
  <c r="N11" i="1"/>
  <c r="M11" i="1"/>
  <c r="L11" i="1"/>
  <c r="Q10" i="1"/>
  <c r="P10" i="1"/>
  <c r="O10" i="1"/>
  <c r="N10" i="1"/>
  <c r="M10" i="1"/>
  <c r="L10" i="1"/>
  <c r="Q9" i="1"/>
  <c r="P9" i="1"/>
  <c r="O9" i="1"/>
  <c r="N9" i="1"/>
  <c r="M9" i="1"/>
  <c r="L9" i="1"/>
  <c r="Q8" i="1"/>
  <c r="P8" i="1"/>
  <c r="O8" i="1"/>
  <c r="N8" i="1"/>
  <c r="M8" i="1"/>
  <c r="L8" i="1"/>
  <c r="Q7" i="1"/>
  <c r="P7" i="1"/>
  <c r="O7" i="1"/>
  <c r="N7" i="1"/>
  <c r="M7" i="1"/>
  <c r="L7" i="1"/>
  <c r="Q6" i="1"/>
  <c r="P6" i="1"/>
  <c r="O6" i="1"/>
  <c r="N6" i="1"/>
  <c r="M6" i="1"/>
  <c r="L6" i="1"/>
  <c r="Q5" i="1"/>
  <c r="P5" i="1"/>
  <c r="O5" i="1"/>
  <c r="N5" i="1"/>
  <c r="M5" i="1"/>
  <c r="L5" i="1"/>
  <c r="Q4" i="1"/>
  <c r="P4" i="1"/>
  <c r="O4" i="1"/>
  <c r="N4" i="1"/>
  <c r="M4" i="1"/>
  <c r="L4" i="1"/>
  <c r="Q3" i="1"/>
  <c r="P3" i="1"/>
  <c r="O3" i="1"/>
  <c r="N3" i="1"/>
  <c r="M3" i="1"/>
  <c r="L3" i="1"/>
  <c r="Q2" i="1"/>
  <c r="P2" i="1"/>
  <c r="O2" i="1"/>
  <c r="N2" i="1"/>
  <c r="M2" i="1"/>
  <c r="L2" i="1"/>
  <c r="X11" i="2" l="1"/>
  <c r="AH11" i="2" s="1"/>
  <c r="X23" i="2"/>
  <c r="AH23" i="2" s="1"/>
  <c r="X31" i="2"/>
  <c r="AH31" i="2" s="1"/>
  <c r="X15" i="2"/>
  <c r="AH15" i="2" s="1"/>
  <c r="O15" i="2"/>
  <c r="AG15" i="2" s="1"/>
  <c r="O27" i="2"/>
  <c r="AG27" i="2" s="1"/>
  <c r="O23" i="2"/>
  <c r="AG23" i="2" s="1"/>
  <c r="O31" i="2"/>
  <c r="AG31" i="2" s="1"/>
  <c r="AI31" i="2" s="1"/>
  <c r="V29" i="2"/>
  <c r="X27" i="2" s="1"/>
  <c r="AH27" i="2" s="1"/>
  <c r="U21" i="2"/>
  <c r="M21" i="2"/>
  <c r="O19" i="2" s="1"/>
  <c r="AG19" i="2" s="1"/>
  <c r="V9" i="2"/>
  <c r="T5" i="2"/>
  <c r="M13" i="2"/>
  <c r="O11" i="2" s="1"/>
  <c r="AG11" i="2" s="1"/>
  <c r="T21" i="2"/>
  <c r="U9" i="2"/>
  <c r="M9" i="2"/>
  <c r="V5" i="2"/>
  <c r="V21" i="2"/>
  <c r="K9" i="2"/>
  <c r="U5" i="2"/>
  <c r="T9" i="2"/>
  <c r="U49" i="2"/>
  <c r="K49" i="2"/>
  <c r="K45" i="2"/>
  <c r="V45" i="2"/>
  <c r="V49" i="2"/>
  <c r="V37" i="2"/>
  <c r="V41" i="2"/>
  <c r="T37" i="2"/>
  <c r="X35" i="2" s="1"/>
  <c r="AH35" i="2" s="1"/>
  <c r="AI35" i="2" s="1"/>
  <c r="T45" i="2"/>
  <c r="U45" i="2"/>
  <c r="T49" i="2"/>
  <c r="D47" i="2"/>
  <c r="D43" i="2"/>
  <c r="D27" i="2"/>
  <c r="D11" i="2"/>
  <c r="D39" i="2"/>
  <c r="D35" i="2"/>
  <c r="D31" i="2"/>
  <c r="D7" i="2"/>
  <c r="D15" i="2"/>
  <c r="D19" i="2"/>
  <c r="L61" i="2"/>
  <c r="L57" i="2"/>
  <c r="L56" i="2"/>
  <c r="L59" i="2"/>
  <c r="L55" i="2"/>
  <c r="L58" i="2"/>
  <c r="L54" i="2"/>
  <c r="D3" i="2"/>
  <c r="D23" i="2"/>
  <c r="AI23" i="2" l="1"/>
  <c r="X7" i="2"/>
  <c r="AH7" i="2" s="1"/>
  <c r="AI27" i="2"/>
  <c r="X19" i="2"/>
  <c r="AH19" i="2" s="1"/>
  <c r="AI19" i="2" s="1"/>
  <c r="AI11" i="2"/>
  <c r="X3" i="2"/>
  <c r="AH3" i="2" s="1"/>
  <c r="AI15" i="2"/>
  <c r="O7" i="2"/>
  <c r="AG7" i="2" s="1"/>
  <c r="K5" i="2"/>
  <c r="AI7" i="2" l="1"/>
  <c r="O3" i="2"/>
  <c r="AG3" i="2" s="1"/>
  <c r="AI3" i="2" s="1"/>
  <c r="AJ19" i="2" s="1"/>
  <c r="AJ7" i="2" l="1"/>
  <c r="AJ3" i="2"/>
  <c r="AJ27" i="2"/>
  <c r="AJ23" i="2"/>
  <c r="AJ31" i="2"/>
  <c r="AJ35" i="2"/>
  <c r="AJ11" i="2"/>
  <c r="AJ15" i="2"/>
</calcChain>
</file>

<file path=xl/sharedStrings.xml><?xml version="1.0" encoding="utf-8"?>
<sst xmlns="http://schemas.openxmlformats.org/spreadsheetml/2006/main" count="2840" uniqueCount="1088">
  <si>
    <t>No</t>
  </si>
  <si>
    <t>Team</t>
  </si>
  <si>
    <t>Helm/Crew</t>
  </si>
  <si>
    <t>Hobie No</t>
  </si>
  <si>
    <t>Sail No</t>
  </si>
  <si>
    <t>Team names</t>
  </si>
  <si>
    <t>Laser</t>
  </si>
  <si>
    <t>Abdulaziz Belushi</t>
  </si>
  <si>
    <t>Belushi</t>
  </si>
  <si>
    <t>DD</t>
  </si>
  <si>
    <t>16s-1</t>
  </si>
  <si>
    <t>Adam</t>
  </si>
  <si>
    <t>Froh</t>
  </si>
  <si>
    <t>H01</t>
  </si>
  <si>
    <t>111</t>
  </si>
  <si>
    <t>16s-2</t>
  </si>
  <si>
    <t>Adrian Clark</t>
  </si>
  <si>
    <t>Clark</t>
  </si>
  <si>
    <t>H02</t>
  </si>
  <si>
    <t>16s-3</t>
  </si>
  <si>
    <t>16s</t>
  </si>
  <si>
    <t>Adriana Marinaro</t>
  </si>
  <si>
    <t>H03</t>
  </si>
  <si>
    <t>Alberto Miotto</t>
  </si>
  <si>
    <t>Miotto</t>
  </si>
  <si>
    <t>H04</t>
  </si>
  <si>
    <t>Alec McGregor</t>
  </si>
  <si>
    <t>McGregor</t>
  </si>
  <si>
    <t>H05</t>
  </si>
  <si>
    <t>Amanda Greenwood</t>
  </si>
  <si>
    <t>Greenwood</t>
  </si>
  <si>
    <t>H06</t>
  </si>
  <si>
    <t>Andrew Clark</t>
  </si>
  <si>
    <t>H07</t>
  </si>
  <si>
    <t>142</t>
  </si>
  <si>
    <t>Andrew Figgins</t>
  </si>
  <si>
    <t>Figgins</t>
  </si>
  <si>
    <t>H08</t>
  </si>
  <si>
    <t>148</t>
  </si>
  <si>
    <t>Andrew Rawlinson</t>
  </si>
  <si>
    <t>Rawlinson</t>
  </si>
  <si>
    <t>H09</t>
  </si>
  <si>
    <t>682</t>
  </si>
  <si>
    <t>Andrzej Mirecki</t>
  </si>
  <si>
    <t>Mirecki</t>
  </si>
  <si>
    <t>H10</t>
  </si>
  <si>
    <t>679</t>
  </si>
  <si>
    <t>Anne Laura de Garrau</t>
  </si>
  <si>
    <t>de Garrau</t>
  </si>
  <si>
    <t>H11</t>
  </si>
  <si>
    <t>681</t>
  </si>
  <si>
    <t>S-Tun</t>
  </si>
  <si>
    <t>Surfin Tunas</t>
  </si>
  <si>
    <t>Anne Love</t>
  </si>
  <si>
    <t>Love</t>
  </si>
  <si>
    <t>H12</t>
  </si>
  <si>
    <t>183</t>
  </si>
  <si>
    <t>S-Tur</t>
  </si>
  <si>
    <t>Surfin Turtles</t>
  </si>
  <si>
    <t>Anne-Laure Bresse</t>
  </si>
  <si>
    <t>Bresse</t>
  </si>
  <si>
    <t>H13</t>
  </si>
  <si>
    <t>658</t>
  </si>
  <si>
    <t>Giants</t>
  </si>
  <si>
    <t>Arjan Vos</t>
  </si>
  <si>
    <t>Vos</t>
  </si>
  <si>
    <t>H14</t>
  </si>
  <si>
    <t>673</t>
  </si>
  <si>
    <t>B. Inamov</t>
  </si>
  <si>
    <t>Inamov</t>
  </si>
  <si>
    <t>H15</t>
  </si>
  <si>
    <t>042</t>
  </si>
  <si>
    <t>Bastien Limoges</t>
  </si>
  <si>
    <t>Limoges</t>
  </si>
  <si>
    <t>H16</t>
  </si>
  <si>
    <t>258</t>
  </si>
  <si>
    <t>Bert De Zwart</t>
  </si>
  <si>
    <t>De Zwart</t>
  </si>
  <si>
    <t>H17</t>
  </si>
  <si>
    <t>592</t>
  </si>
  <si>
    <t>Bijan Nabavi</t>
  </si>
  <si>
    <t>Nabavi</t>
  </si>
  <si>
    <t>H18</t>
  </si>
  <si>
    <t>297</t>
  </si>
  <si>
    <t>Bilal Osman</t>
  </si>
  <si>
    <t>Osman</t>
  </si>
  <si>
    <t>H19</t>
  </si>
  <si>
    <t>STu</t>
  </si>
  <si>
    <t>Bojana Cobanski</t>
  </si>
  <si>
    <t>Cobanski</t>
  </si>
  <si>
    <t>H20</t>
  </si>
  <si>
    <t>Bojana Pavlovic</t>
  </si>
  <si>
    <t>Pavlovic</t>
  </si>
  <si>
    <t>H21</t>
  </si>
  <si>
    <t>Hall</t>
  </si>
  <si>
    <t>H22</t>
  </si>
  <si>
    <t>Calvin Robinson</t>
  </si>
  <si>
    <t>Robinson</t>
  </si>
  <si>
    <t>H23</t>
  </si>
  <si>
    <t xml:space="preserve">Carolina Pieve </t>
  </si>
  <si>
    <t xml:space="preserve">Pieve </t>
  </si>
  <si>
    <t>H24</t>
  </si>
  <si>
    <t>Caroline Donnelly</t>
  </si>
  <si>
    <t>Donnelly</t>
  </si>
  <si>
    <t>H25</t>
  </si>
  <si>
    <t>Catarina Olexio</t>
  </si>
  <si>
    <t>Olexio</t>
  </si>
  <si>
    <t>H26</t>
  </si>
  <si>
    <t>Cees Hindrix</t>
  </si>
  <si>
    <t>Hindriks</t>
  </si>
  <si>
    <t>H27</t>
  </si>
  <si>
    <t>Celine Delauré</t>
  </si>
  <si>
    <t>Delauré</t>
  </si>
  <si>
    <t>Sur</t>
  </si>
  <si>
    <t>680</t>
  </si>
  <si>
    <t>Charlie Love</t>
  </si>
  <si>
    <t>Charmaine McGregor</t>
  </si>
  <si>
    <t>Chiara Cei</t>
  </si>
  <si>
    <t>Cei</t>
  </si>
  <si>
    <t>Chris Johnson</t>
  </si>
  <si>
    <t>Johnson</t>
  </si>
  <si>
    <t>Christian Garma </t>
  </si>
  <si>
    <t>Garma </t>
  </si>
  <si>
    <t>Christophe Doublet</t>
  </si>
  <si>
    <t>Doubley</t>
  </si>
  <si>
    <t>Claudia Baumann</t>
  </si>
  <si>
    <t>Baumann      </t>
  </si>
  <si>
    <t>Clement Edwards</t>
  </si>
  <si>
    <t>Edwards</t>
  </si>
  <si>
    <t>Craig McMeekin</t>
  </si>
  <si>
    <t>McKeekin</t>
  </si>
  <si>
    <t>Crew 1</t>
  </si>
  <si>
    <t>Crew 2</t>
  </si>
  <si>
    <t>Crew 3</t>
  </si>
  <si>
    <t>Crew 4</t>
  </si>
  <si>
    <t>Crew 5</t>
  </si>
  <si>
    <t>Crew 6</t>
  </si>
  <si>
    <t>Crew 7</t>
  </si>
  <si>
    <t>Crew 8</t>
  </si>
  <si>
    <t>Crew 9</t>
  </si>
  <si>
    <t>Curt Jones</t>
  </si>
  <si>
    <t>Jones</t>
  </si>
  <si>
    <t>Darren Clark</t>
  </si>
  <si>
    <t>Dave Clark</t>
  </si>
  <si>
    <t>David Alsop</t>
  </si>
  <si>
    <t>Alsop</t>
  </si>
  <si>
    <t>David Boeyinga</t>
  </si>
  <si>
    <t>Boeyinga</t>
  </si>
  <si>
    <t>David van Bourgonje</t>
  </si>
  <si>
    <t>van Bourgonje</t>
  </si>
  <si>
    <t>Dick Nero</t>
  </si>
  <si>
    <t>Nero</t>
  </si>
  <si>
    <t>Dirk Seifert</t>
  </si>
  <si>
    <t>Seifert</t>
  </si>
  <si>
    <t>Douglas Leonard</t>
  </si>
  <si>
    <t>Leonard</t>
  </si>
  <si>
    <t>Eduard Vergu</t>
  </si>
  <si>
    <t>Vergu</t>
  </si>
  <si>
    <t>Edwin Reeks</t>
  </si>
  <si>
    <t>Reeks</t>
  </si>
  <si>
    <t>Elvin Geafer</t>
  </si>
  <si>
    <t>Geafer</t>
  </si>
  <si>
    <t>Eric Delannoy</t>
  </si>
  <si>
    <t>Delannoy</t>
  </si>
  <si>
    <t>Eric Geafar</t>
  </si>
  <si>
    <t>Erwin Kanters</t>
  </si>
  <si>
    <t>Kanters</t>
  </si>
  <si>
    <t>Pirates</t>
  </si>
  <si>
    <t>Eve Brinsley</t>
  </si>
  <si>
    <t>Brinsley</t>
  </si>
  <si>
    <t>F Hosein</t>
  </si>
  <si>
    <t>Hosein</t>
  </si>
  <si>
    <t>Fahim Firfiray</t>
  </si>
  <si>
    <t>Firfiray</t>
  </si>
  <si>
    <t>Fam Firfiray</t>
  </si>
  <si>
    <t>Feather Mills</t>
  </si>
  <si>
    <t>Mills</t>
  </si>
  <si>
    <t>Fiona Vaughan</t>
  </si>
  <si>
    <t>Vaughan</t>
  </si>
  <si>
    <t>Fouad Ibrahim</t>
  </si>
  <si>
    <t>Ibrahim</t>
  </si>
  <si>
    <t>Franck Delgado</t>
  </si>
  <si>
    <t>Delgado</t>
  </si>
  <si>
    <t>Frank Loerakker</t>
  </si>
  <si>
    <t>Loerakker</t>
  </si>
  <si>
    <t>Fred</t>
  </si>
  <si>
    <t>Fred Park</t>
  </si>
  <si>
    <t>Park</t>
  </si>
  <si>
    <t>Gabriel Carrasquel</t>
  </si>
  <si>
    <t>Carrasquel</t>
  </si>
  <si>
    <t>Gael Riethmuller</t>
  </si>
  <si>
    <t>Riethmuller</t>
  </si>
  <si>
    <t>Gary Mocke</t>
  </si>
  <si>
    <t>Mocke</t>
  </si>
  <si>
    <t>Gerard Bodewitz</t>
  </si>
  <si>
    <t xml:space="preserve">Bodewitz. </t>
  </si>
  <si>
    <t>Ghaida Balushi</t>
  </si>
  <si>
    <t>Balushi</t>
  </si>
  <si>
    <t>Gideon Lopes Cardozo</t>
  </si>
  <si>
    <t>Lopes Cardozo</t>
  </si>
  <si>
    <t>Girard Santiago </t>
  </si>
  <si>
    <t>Santiago </t>
  </si>
  <si>
    <t>Gossen Bakker</t>
  </si>
  <si>
    <t>Bakker</t>
  </si>
  <si>
    <t>Griet Proot</t>
  </si>
  <si>
    <t>Proot</t>
  </si>
  <si>
    <t>Guilaume Revirard</t>
  </si>
  <si>
    <t>Revirard</t>
  </si>
  <si>
    <t>Haifa Khaifa</t>
  </si>
  <si>
    <t>Khaifa</t>
  </si>
  <si>
    <t>Hanne Efskind</t>
  </si>
  <si>
    <t>Efskind</t>
  </si>
  <si>
    <t>Hein Jansonius</t>
  </si>
  <si>
    <t>Jansonius</t>
  </si>
  <si>
    <t>Helm 1</t>
  </si>
  <si>
    <t>Helm 2</t>
  </si>
  <si>
    <t>Helm 3</t>
  </si>
  <si>
    <t>Helm 4</t>
  </si>
  <si>
    <t>Helm 5</t>
  </si>
  <si>
    <t>Helm 6</t>
  </si>
  <si>
    <t>Helm 7</t>
  </si>
  <si>
    <t>Helm 8</t>
  </si>
  <si>
    <t>Helm 9</t>
  </si>
  <si>
    <t>Henri Staal</t>
  </si>
  <si>
    <t>Staal</t>
  </si>
  <si>
    <t>Herman Jansonius</t>
  </si>
  <si>
    <t>Hermann</t>
  </si>
  <si>
    <t>Hussam Hassan</t>
  </si>
  <si>
    <t>Hassan</t>
  </si>
  <si>
    <t>Ian Chilley </t>
  </si>
  <si>
    <t>Chilley </t>
  </si>
  <si>
    <t>Ian Duncan</t>
  </si>
  <si>
    <t>Duncan</t>
  </si>
  <si>
    <t>Ian Jewitt</t>
  </si>
  <si>
    <t>Jewitt</t>
  </si>
  <si>
    <t>Ian McDonald</t>
  </si>
  <si>
    <t>McDonald</t>
  </si>
  <si>
    <t>Irene Gomez Perez</t>
  </si>
  <si>
    <t>Gomez Perez</t>
  </si>
  <si>
    <t>Ivan Gronland</t>
  </si>
  <si>
    <t>Gronland</t>
  </si>
  <si>
    <t>James Owens</t>
  </si>
  <si>
    <t>Owens</t>
  </si>
  <si>
    <t>Jamie Stewart</t>
  </si>
  <si>
    <t>Stewart</t>
  </si>
  <si>
    <t>Jed Frazey</t>
  </si>
  <si>
    <t>Frazey</t>
  </si>
  <si>
    <t>Jim McGregor</t>
  </si>
  <si>
    <t>Jitske van As</t>
  </si>
  <si>
    <t>van As</t>
  </si>
  <si>
    <t>Jo Delgado</t>
  </si>
  <si>
    <t>Joe Bildstein</t>
  </si>
  <si>
    <t>Bildstein</t>
  </si>
  <si>
    <t>Johannes Boersma</t>
  </si>
  <si>
    <t>Boersma</t>
  </si>
  <si>
    <t>Johannes Rehling</t>
  </si>
  <si>
    <t>Rehling</t>
  </si>
  <si>
    <t>John Ambrosse</t>
  </si>
  <si>
    <t>Ambrose</t>
  </si>
  <si>
    <t>John Galban</t>
  </si>
  <si>
    <t>Galban</t>
  </si>
  <si>
    <t>Jonathan Evans</t>
  </si>
  <si>
    <t>Evans</t>
  </si>
  <si>
    <t>Jonathan Harwood</t>
  </si>
  <si>
    <t>Harwood</t>
  </si>
  <si>
    <t>Joppe Guns</t>
  </si>
  <si>
    <t>Guns</t>
  </si>
  <si>
    <t>Jorrit Scholten</t>
  </si>
  <si>
    <t>Scholten</t>
  </si>
  <si>
    <t>Jos Vissers</t>
  </si>
  <si>
    <t>Vissers</t>
  </si>
  <si>
    <t>Jovan Komnenovic</t>
  </si>
  <si>
    <t>Komnenovic </t>
  </si>
  <si>
    <t>Jules Brinsley</t>
  </si>
  <si>
    <t>Julian Masters</t>
  </si>
  <si>
    <t>Masters</t>
  </si>
  <si>
    <t>Justus Konneker</t>
  </si>
  <si>
    <t>Konneker</t>
  </si>
  <si>
    <t>K Mueller</t>
  </si>
  <si>
    <t>Mueller</t>
  </si>
  <si>
    <t>Karienke Boeyinga</t>
  </si>
  <si>
    <t>Katherine Jeffries</t>
  </si>
  <si>
    <t>Jeffries</t>
  </si>
  <si>
    <t>Kees Hindriks</t>
  </si>
  <si>
    <t>Keith Rawnsley</t>
  </si>
  <si>
    <t>Rawnsley</t>
  </si>
  <si>
    <t>Kemal Gozel</t>
  </si>
  <si>
    <t>Gozel</t>
  </si>
  <si>
    <t xml:space="preserve">Green </t>
  </si>
  <si>
    <t>Khakid Jumaly, al</t>
  </si>
  <si>
    <t>Jumaly, al</t>
  </si>
  <si>
    <t>Khalid Belushi</t>
  </si>
  <si>
    <t>Khalil Hanshi</t>
  </si>
  <si>
    <t>Hanshi</t>
  </si>
  <si>
    <t>Kieran Gray</t>
  </si>
  <si>
    <t>Gray</t>
  </si>
  <si>
    <t>Klaus Mueller</t>
  </si>
  <si>
    <t>L Wit</t>
  </si>
  <si>
    <t>Wit</t>
  </si>
  <si>
    <t>Lars Boersma</t>
  </si>
  <si>
    <t>Laura Brissenden</t>
  </si>
  <si>
    <t>Brissenden</t>
  </si>
  <si>
    <t>Liam James</t>
  </si>
  <si>
    <t>James</t>
  </si>
  <si>
    <t>Liesl Delauré</t>
  </si>
  <si>
    <t>Linde Brasem</t>
  </si>
  <si>
    <t>Brasem</t>
  </si>
  <si>
    <t>Lizzie Jolley</t>
  </si>
  <si>
    <t>Jolley</t>
  </si>
  <si>
    <t>Lorenzo Ferrante</t>
  </si>
  <si>
    <t>Ferrante</t>
  </si>
  <si>
    <t>van Mook</t>
  </si>
  <si>
    <t>Maartje Koning</t>
  </si>
  <si>
    <t>Koning</t>
  </si>
  <si>
    <t>Manuel Fritz</t>
  </si>
  <si>
    <t>Fritz</t>
  </si>
  <si>
    <t>Marcel Zeestraten</t>
  </si>
  <si>
    <t>Zeestraten</t>
  </si>
  <si>
    <t>María Gálvez</t>
  </si>
  <si>
    <t>Gálvez</t>
  </si>
  <si>
    <t>Maria Padila</t>
  </si>
  <si>
    <t>Padila</t>
  </si>
  <si>
    <t>Marianne Scholten-Vissinga</t>
  </si>
  <si>
    <t>Scholten-Vissinga</t>
  </si>
  <si>
    <t>Marianne Sven</t>
  </si>
  <si>
    <t>Sven</t>
  </si>
  <si>
    <t>Marianne Vissinga</t>
  </si>
  <si>
    <t>Vissinga</t>
  </si>
  <si>
    <t>Mariette Verdaasdonk</t>
  </si>
  <si>
    <t>Verdaasdonk</t>
  </si>
  <si>
    <t>Marije van Koolwijk</t>
  </si>
  <si>
    <t>Koolwijk van</t>
  </si>
  <si>
    <t>Marije Wijstma</t>
  </si>
  <si>
    <t>Wijtsma</t>
  </si>
  <si>
    <t>Marike Lopes Cardoso</t>
  </si>
  <si>
    <t>Lopes Cardoso</t>
  </si>
  <si>
    <t>Marisol</t>
  </si>
  <si>
    <t>Mark Cliff</t>
  </si>
  <si>
    <t>Cliff</t>
  </si>
  <si>
    <t>Marloon Kooij</t>
  </si>
  <si>
    <t>Kooij</t>
  </si>
  <si>
    <t>Martha Clark</t>
  </si>
  <si>
    <t>Martin Raghavan</t>
  </si>
  <si>
    <t>Raghavan</t>
  </si>
  <si>
    <t>Massimo Mauro</t>
  </si>
  <si>
    <t>Mauro</t>
  </si>
  <si>
    <t>Mathew Copenhaver</t>
  </si>
  <si>
    <t>Copenhaver</t>
  </si>
  <si>
    <t>Walcher</t>
  </si>
  <si>
    <t>Matthieu Conan</t>
  </si>
  <si>
    <t>Conan</t>
  </si>
  <si>
    <t>Matthijs Wagemans</t>
  </si>
  <si>
    <t>Wagemans</t>
  </si>
  <si>
    <t>Mattijs Berendsen</t>
  </si>
  <si>
    <t>Berendsen</t>
  </si>
  <si>
    <t>Max Bedson</t>
  </si>
  <si>
    <t>Bedson</t>
  </si>
  <si>
    <t>Degener</t>
  </si>
  <si>
    <t>Michael Proot</t>
  </si>
  <si>
    <t>Mike Thrane</t>
  </si>
  <si>
    <t>Thrane</t>
  </si>
  <si>
    <t>Nick Burch</t>
  </si>
  <si>
    <t>Burch</t>
  </si>
  <si>
    <t>Nigel Stoker</t>
  </si>
  <si>
    <t>Stoker</t>
  </si>
  <si>
    <t>Niklas Amthor</t>
  </si>
  <si>
    <t>Amthor</t>
  </si>
  <si>
    <t>No Show</t>
  </si>
  <si>
    <t>Pam Frost</t>
  </si>
  <si>
    <t>Frost</t>
  </si>
  <si>
    <t>Paul Frost</t>
  </si>
  <si>
    <t>Paul van Mook</t>
  </si>
  <si>
    <t>Peter Argument</t>
  </si>
  <si>
    <t>Argument</t>
  </si>
  <si>
    <t>Peter Greenwood</t>
  </si>
  <si>
    <t>Peter Thielitz</t>
  </si>
  <si>
    <t>Thielitz</t>
  </si>
  <si>
    <t>Philip Paul</t>
  </si>
  <si>
    <t>Paul</t>
  </si>
  <si>
    <t>Ralph Dureegger</t>
  </si>
  <si>
    <t>Dureegger</t>
  </si>
  <si>
    <t>Raoul Restucci</t>
  </si>
  <si>
    <t>Restucci</t>
  </si>
  <si>
    <t>René</t>
  </si>
  <si>
    <t>Richard Henson</t>
  </si>
  <si>
    <t>Henson</t>
  </si>
  <si>
    <t>Robert Ambrose</t>
  </si>
  <si>
    <t>Robert Harwood</t>
  </si>
  <si>
    <t>Robert Langedijk</t>
  </si>
  <si>
    <t>Langedijk</t>
  </si>
  <si>
    <t>Robyn Green</t>
  </si>
  <si>
    <t>Castaways</t>
  </si>
  <si>
    <t>Rodger Martin</t>
  </si>
  <si>
    <t>Martin</t>
  </si>
  <si>
    <t>Roel Berendsen</t>
  </si>
  <si>
    <t>Roman Alyabiev</t>
  </si>
  <si>
    <t>Alyabiev</t>
  </si>
  <si>
    <t>Romulo Barroso</t>
  </si>
  <si>
    <t>Barroso</t>
  </si>
  <si>
    <t>??</t>
  </si>
  <si>
    <t>Ronald van As</t>
  </si>
  <si>
    <t>Ronald Wortel</t>
  </si>
  <si>
    <t>Wortel</t>
  </si>
  <si>
    <t>Rowan Frost</t>
  </si>
  <si>
    <t>Rudolf Fleischer</t>
  </si>
  <si>
    <t>Fleischer</t>
  </si>
  <si>
    <t>Sander Nijman</t>
  </si>
  <si>
    <t>Nijam</t>
  </si>
  <si>
    <t>Sara Firfiray</t>
  </si>
  <si>
    <t>Sebastian Delgades</t>
  </si>
  <si>
    <t>Delgades</t>
  </si>
  <si>
    <t>Sergio Kolkov</t>
  </si>
  <si>
    <t>Kolkov</t>
  </si>
  <si>
    <t>Simon Brissenden</t>
  </si>
  <si>
    <t>Mrissenden</t>
  </si>
  <si>
    <t>Simon Imber</t>
  </si>
  <si>
    <t>Imber</t>
  </si>
  <si>
    <t>Simon Whittaker</t>
  </si>
  <si>
    <t>Whittaker</t>
  </si>
  <si>
    <t>Sjoerd Wijtsma</t>
  </si>
  <si>
    <t>Stacy Ross</t>
  </si>
  <si>
    <t>Ross</t>
  </si>
  <si>
    <t>Stephen Hickman</t>
  </si>
  <si>
    <t>Hickman</t>
  </si>
  <si>
    <t>Steve Pickering</t>
  </si>
  <si>
    <t>Pickering</t>
  </si>
  <si>
    <t>Steven MacKay</t>
  </si>
  <si>
    <t>MacKay</t>
  </si>
  <si>
    <t>Steven Wilson</t>
  </si>
  <si>
    <t>Wilson</t>
  </si>
  <si>
    <t>Stewart Jones</t>
  </si>
  <si>
    <t>Stijn Delauré</t>
  </si>
  <si>
    <t>Sultan Waili</t>
  </si>
  <si>
    <t>Waili</t>
  </si>
  <si>
    <t>Susanne Solberg</t>
  </si>
  <si>
    <t>Solberg</t>
  </si>
  <si>
    <t>Sven Scholten</t>
  </si>
  <si>
    <t>Tania Zeestraten</t>
  </si>
  <si>
    <t>Tom Frazey</t>
  </si>
  <si>
    <t>Tom Moffat</t>
  </si>
  <si>
    <t>Moffat</t>
  </si>
  <si>
    <t>Tony Maleś</t>
  </si>
  <si>
    <t>Maleś</t>
  </si>
  <si>
    <t>Victoria Grainger</t>
  </si>
  <si>
    <t>Grainger</t>
  </si>
  <si>
    <t>Will Doherty</t>
  </si>
  <si>
    <t>Doherty</t>
  </si>
  <si>
    <t>Zoltan Kali</t>
  </si>
  <si>
    <t>Kali</t>
  </si>
  <si>
    <t>Team Race Date</t>
  </si>
  <si>
    <t>Boats sailing</t>
  </si>
  <si>
    <t>Pool No. 1</t>
  </si>
  <si>
    <t>Results Pool No. 1</t>
  </si>
  <si>
    <t>Pool No. 2</t>
  </si>
  <si>
    <t>Results Pool No. 2</t>
  </si>
  <si>
    <t>Additional Penalty Points</t>
  </si>
  <si>
    <t>Points</t>
  </si>
  <si>
    <t>RESULT</t>
  </si>
  <si>
    <t>Remarks</t>
  </si>
  <si>
    <t>Teams and Crews</t>
  </si>
  <si>
    <t>H</t>
  </si>
  <si>
    <t>OOD Assis-tance</t>
  </si>
  <si>
    <t>Helm</t>
  </si>
  <si>
    <t>Crew</t>
  </si>
  <si>
    <t>Race 1</t>
  </si>
  <si>
    <t>Race 2</t>
  </si>
  <si>
    <t>Race 3</t>
  </si>
  <si>
    <t>Total Pool 1</t>
  </si>
  <si>
    <t>Race 4</t>
  </si>
  <si>
    <t>Race 5</t>
  </si>
  <si>
    <t>Race 6</t>
  </si>
  <si>
    <t>Total Pool 2</t>
  </si>
  <si>
    <t>Place</t>
  </si>
  <si>
    <t>Y</t>
  </si>
  <si>
    <t>WNU</t>
  </si>
  <si>
    <t>Item</t>
  </si>
  <si>
    <t>Penalty points per race</t>
  </si>
  <si>
    <t>No OOD assistance during races</t>
  </si>
  <si>
    <t>DNC</t>
  </si>
  <si>
    <t>Did not start, did not come to the starting area</t>
  </si>
  <si>
    <t>A boat that did not start (DNS), did not finish (DNF), retired (RAF) or was disqualified (DSQ) shall be scored points for the finishing place of one more than the number of boats entered on the day. A boat that is penalized under rule 30.2 or that takes a penalty under rule 44.3(a) shall be scored points as provided in rule 44.3(c).  A team/boat that does not participate in a race/event (DNC) shall be scored number of registered teams plus two points or the number of competing boats on the day plus two which ever is the greater</t>
  </si>
  <si>
    <t>DNE</t>
  </si>
  <si>
    <t>Disqualification not excludable</t>
  </si>
  <si>
    <t>DNF</t>
  </si>
  <si>
    <t>Did not finish</t>
  </si>
  <si>
    <t>DNS</t>
  </si>
  <si>
    <t>Did not start (other than DNC and OCS)</t>
  </si>
  <si>
    <t>DSQ</t>
  </si>
  <si>
    <t>Disqualified</t>
  </si>
  <si>
    <t>OCS</t>
  </si>
  <si>
    <t>Did not start, on course side of starting line at the starting signal and failed to start, or broke rule 30.1</t>
  </si>
  <si>
    <t>Retired after finishing</t>
  </si>
  <si>
    <t>Registered Teams</t>
  </si>
  <si>
    <t>RDG</t>
  </si>
  <si>
    <t>Redress given</t>
  </si>
  <si>
    <t>Timing Pool 1:</t>
  </si>
  <si>
    <t>12:00h-14:30</t>
  </si>
  <si>
    <t>RTD</t>
  </si>
  <si>
    <t xml:space="preserve">Retired  </t>
  </si>
  <si>
    <t>Timing Pool 2:</t>
  </si>
  <si>
    <t>14:00h-16:30</t>
  </si>
  <si>
    <t>Was not used</t>
  </si>
  <si>
    <t>Qty of                    boats available</t>
  </si>
  <si>
    <t>Month</t>
  </si>
  <si>
    <t>Boat No.</t>
  </si>
  <si>
    <t>Race Sail No.                  2013-14</t>
  </si>
  <si>
    <t>Team race</t>
  </si>
  <si>
    <t>OOD</t>
  </si>
  <si>
    <t xml:space="preserve">Giants </t>
  </si>
  <si>
    <t>Day</t>
  </si>
  <si>
    <t>Date</t>
  </si>
  <si>
    <t>High</t>
  </si>
  <si>
    <t>Low</t>
  </si>
  <si>
    <t>Moon</t>
  </si>
  <si>
    <t>Sunrise</t>
  </si>
  <si>
    <t>Sunset</t>
  </si>
  <si>
    <t>Friday</t>
  </si>
  <si>
    <t>4:43 AM  / 1.30 m</t>
  </si>
  <si>
    <t>10:18 AM  / 2.71 m</t>
  </si>
  <si>
    <t>4:45 PM  / 0.22 m</t>
  </si>
  <si>
    <t>11:40 PM  / 3.09 m</t>
  </si>
  <si>
    <t>6:48</t>
  </si>
  <si>
    <t>5:31</t>
  </si>
  <si>
    <t>Saturday</t>
  </si>
  <si>
    <t>5:34 AM  / 1.20 m</t>
  </si>
  <si>
    <t>11:11 AM  / 2.62 m</t>
  </si>
  <si>
    <t>5:31 PM  / 0.39 m</t>
  </si>
  <si>
    <t>5:32</t>
  </si>
  <si>
    <t>4:12 AM  / 2.46 m</t>
  </si>
  <si>
    <t>11:37 AM  / 0.86 m</t>
  </si>
  <si>
    <t>7:11 PM  / 2.23 m</t>
  </si>
  <si>
    <t>11:40 PM  / 1.80 m</t>
  </si>
  <si>
    <t>6:49</t>
  </si>
  <si>
    <t>5:36</t>
  </si>
  <si>
    <t>5:13 AM  / 2.39 m</t>
  </si>
  <si>
    <t>12:36 PM  / 0.78 m</t>
  </si>
  <si>
    <t>8:11 PM  / 2.36 m</t>
  </si>
  <si>
    <t>5:37</t>
  </si>
  <si>
    <t>4:37 AM  / 1.50 m</t>
  </si>
  <si>
    <t>9:41 AM  / 2.42 m</t>
  </si>
  <si>
    <t>4:22 PM  / 0.64 m</t>
  </si>
  <si>
    <t>11:01 PM  / 2.76 m</t>
  </si>
  <si>
    <t>5:41</t>
  </si>
  <si>
    <t>5:09 AM  / 1.44 m</t>
  </si>
  <si>
    <t>10:18 AM  / 2.41 m</t>
  </si>
  <si>
    <t>4:48 PM  / 0.71 m</t>
  </si>
  <si>
    <t>11:26 PM  / 2.77 m</t>
  </si>
  <si>
    <t>5:42</t>
  </si>
  <si>
    <t>1:59 AM  / 2.60 m</t>
  </si>
  <si>
    <t>8:54 AM  / 1.05 m</t>
  </si>
  <si>
    <t>3:29 PM  / 2.08 m</t>
  </si>
  <si>
    <t>8:14 PM  / 1.61 m</t>
  </si>
  <si>
    <t>Last Quarter</t>
  </si>
  <si>
    <t>5:46</t>
  </si>
  <si>
    <t>2:45 AM  / 2.54 m</t>
  </si>
  <si>
    <t>10:01 AM  / 0.94 m</t>
  </si>
  <si>
    <t>5:07 PM  / 2.14 m</t>
  </si>
  <si>
    <t>9:36 PM  / 1.77 m</t>
  </si>
  <si>
    <t>5:47</t>
  </si>
  <si>
    <t>3:41 AM  / 1.24 m</t>
  </si>
  <si>
    <t>9:26 AM  / 2.76 m</t>
  </si>
  <si>
    <t>3:49 PM  / 0.29 m</t>
  </si>
  <si>
    <t>10:36 PM  / 3.07 m</t>
  </si>
  <si>
    <t>New Moon</t>
  </si>
  <si>
    <t>6:46</t>
  </si>
  <si>
    <t>5:51</t>
  </si>
  <si>
    <t>4:29 AM  / 1.07 m</t>
  </si>
  <si>
    <t>10:19 AM  / 2.77 m</t>
  </si>
  <si>
    <t>4:34 PM  / 0.38 m</t>
  </si>
  <si>
    <t>11:14 PM  / 3.08 m</t>
  </si>
  <si>
    <t>5:52</t>
  </si>
  <si>
    <t>2:17 AM  / 2.51 m</t>
  </si>
  <si>
    <t>9:43 AM  / 0.97 m</t>
  </si>
  <si>
    <t>4:58 PM  / 2.10 m</t>
  </si>
  <si>
    <t>9:38 PM  / 1.77 m</t>
  </si>
  <si>
    <t>6:43</t>
  </si>
  <si>
    <t>5:56</t>
  </si>
  <si>
    <t>3:04 AM  / 2.37 m</t>
  </si>
  <si>
    <t>10:53 AM  / 0.99 m</t>
  </si>
  <si>
    <t>6:48 PM  / 2.17 m</t>
  </si>
  <si>
    <t>11:09 PM  / 1.87 m</t>
  </si>
  <si>
    <t>3:42 AM  / 1.43 m</t>
  </si>
  <si>
    <t>8:59 AM  / 2.43 m</t>
  </si>
  <si>
    <t>3:35 PM  / 0.76 m</t>
  </si>
  <si>
    <t>10:04 PM  / 2.71 m</t>
  </si>
  <si>
    <t>6:39</t>
  </si>
  <si>
    <t>6:00</t>
  </si>
  <si>
    <t>4:12 AM  / 1.33 m</t>
  </si>
  <si>
    <t>9:36 AM  / 2.48 m</t>
  </si>
  <si>
    <t>4:03 PM  / 0.79 m</t>
  </si>
  <si>
    <t>10:27 PM  / 2.76 m</t>
  </si>
  <si>
    <t>Full Moon</t>
  </si>
  <si>
    <t>6:38</t>
  </si>
  <si>
    <t>6:01</t>
  </si>
  <si>
    <t>12:42 AM  / 2.67 m</t>
  </si>
  <si>
    <t>7:15 AM  / 0.92 m</t>
  </si>
  <si>
    <t>1:49 PM  / 2.31 m</t>
  </si>
  <si>
    <t>7:02 PM  / 1.48 m</t>
  </si>
  <si>
    <t>6:34</t>
  </si>
  <si>
    <t>6:04</t>
  </si>
  <si>
    <t>1:18 AM  / 2.60 m</t>
  </si>
  <si>
    <t>8:09 AM  / 0.91 m</t>
  </si>
  <si>
    <t>3:01 PM  / 2.24 m</t>
  </si>
  <si>
    <t>7:58 PM  / 1.66 m</t>
  </si>
  <si>
    <t>6:33</t>
  </si>
  <si>
    <t>2:38 AM  / 1.22 m</t>
  </si>
  <si>
    <t>8:34 AM  / 2.70 m</t>
  </si>
  <si>
    <t>2:49 PM  / 0.55 m</t>
  </si>
  <si>
    <t>9:29 PM  / 2.95 m</t>
  </si>
  <si>
    <t>6:28</t>
  </si>
  <si>
    <t>6:07</t>
  </si>
  <si>
    <t>3:25 AM  / 1.00 m</t>
  </si>
  <si>
    <t>9:28 AM  / 2.80 m</t>
  </si>
  <si>
    <t>3:36 PM  / 0.58 m</t>
  </si>
  <si>
    <t>10:06 PM  / 3.01 m</t>
  </si>
  <si>
    <t>6:27</t>
  </si>
  <si>
    <t>6:08</t>
  </si>
  <si>
    <t>12:51 AM  / 2.58 m</t>
  </si>
  <si>
    <t>7:52 AM  / 0.89 m</t>
  </si>
  <si>
    <t>2:24 PM  / 2.29 m</t>
  </si>
  <si>
    <t>8:00 PM  / 1.65 m</t>
  </si>
  <si>
    <t>6:22</t>
  </si>
  <si>
    <t>6:11</t>
  </si>
  <si>
    <t>1:25 AM  / 2.43 m</t>
  </si>
  <si>
    <t>8:49 AM  / 1.02 m</t>
  </si>
  <si>
    <t>3:46 PM  / 2.18 m</t>
  </si>
  <si>
    <t>9:08 PM  / 1.80 m</t>
  </si>
  <si>
    <t>First Quarter</t>
  </si>
  <si>
    <t>6:21</t>
  </si>
  <si>
    <t>2:41 AM  / 1.39 m</t>
  </si>
  <si>
    <t>8:12 AM  / 2.36 m</t>
  </si>
  <si>
    <t>2:38 PM  / 1.02 m</t>
  </si>
  <si>
    <t>8:57 PM  / 2.60 m</t>
  </si>
  <si>
    <t>6:15</t>
  </si>
  <si>
    <t>6:14</t>
  </si>
  <si>
    <t>3:11 AM  / 1.25 m</t>
  </si>
  <si>
    <t>8:51 AM  / 2.48 m</t>
  </si>
  <si>
    <t>3:10 PM  / 1.01 m</t>
  </si>
  <si>
    <t>9:20 PM  / 2.68 m</t>
  </si>
  <si>
    <t>6:03 AM  / 0.72 m</t>
  </si>
  <si>
    <t>12:46 PM  / 2.60 m</t>
  </si>
  <si>
    <t>6:14 PM  / 1.45 m</t>
  </si>
  <si>
    <t>6:09</t>
  </si>
  <si>
    <t>6:17</t>
  </si>
  <si>
    <t>12:10 AM  / 2.64 m</t>
  </si>
  <si>
    <t>6:46 AM  / 0.74 m</t>
  </si>
  <si>
    <t>1:39 PM  / 2.52 m</t>
  </si>
  <si>
    <t>7:01 PM  / 1.59 m</t>
  </si>
  <si>
    <t>1:33 AM  / 1.22 m</t>
  </si>
  <si>
    <t>7:41 AM  / 2.55 m</t>
  </si>
  <si>
    <t>1:42 PM  / 0.93 m</t>
  </si>
  <si>
    <t>8:16 PM  / 2.81 m</t>
  </si>
  <si>
    <t>6:02</t>
  </si>
  <si>
    <t>6:19</t>
  </si>
  <si>
    <t>2:21 AM  / 0.97 m</t>
  </si>
  <si>
    <t>8:38 AM  / 2.72 m</t>
  </si>
  <si>
    <t>2:34 PM  / 0.92 m</t>
  </si>
  <si>
    <t>8:56 PM  / 2.88 m</t>
  </si>
  <si>
    <t>6:20</t>
  </si>
  <si>
    <t>6:25 AM  / 0.72 m</t>
  </si>
  <si>
    <t>1:01 PM  / 2.58 m</t>
  </si>
  <si>
    <t>6:52 PM  / 1.57 m</t>
  </si>
  <si>
    <t>5:55</t>
  </si>
  <si>
    <t>12:08 AM  / 2.49 m</t>
  </si>
  <si>
    <t>7:08 AM  / 0.88 m</t>
  </si>
  <si>
    <t>1:47 PM  / 2.45 m</t>
  </si>
  <si>
    <t>7:42 PM  / 1.70 m</t>
  </si>
  <si>
    <t>5:54</t>
  </si>
  <si>
    <t>1:29 AM  / 1.41 m</t>
  </si>
  <si>
    <t>7:10 AM  / 2.21 m</t>
  </si>
  <si>
    <t>1:20 PM  / 1.34 m</t>
  </si>
  <si>
    <t>7:29 PM  / 2.50 m</t>
  </si>
  <si>
    <t>5:48</t>
  </si>
  <si>
    <t>6:25</t>
  </si>
  <si>
    <t>2:03 AM  / 1.24 m</t>
  </si>
  <si>
    <t>7:57 AM  / 2.36 m</t>
  </si>
  <si>
    <t>2:02 PM  / 1.31 m</t>
  </si>
  <si>
    <t>7:59 PM  / 2.58 m</t>
  </si>
  <si>
    <t>5:02 AM  / 0.52 m</t>
  </si>
  <si>
    <t>11:54 AM  / 2.86 m</t>
  </si>
  <si>
    <t>5:29 PM  / 1.49 m</t>
  </si>
  <si>
    <t>11:11 PM  / 2.68 m</t>
  </si>
  <si>
    <t>5:42 AM  / 0.54 m</t>
  </si>
  <si>
    <t>12:41 PM  / 2.80 m</t>
  </si>
  <si>
    <t>6:15 PM  / 1.57 m</t>
  </si>
  <si>
    <t>11:50 PM  / 2.59 m</t>
  </si>
  <si>
    <t>12:21 AM  / 1.23 m</t>
  </si>
  <si>
    <t>6:39 AM  / 2.37 m</t>
  </si>
  <si>
    <t>12:20 PM  / 1.26 m</t>
  </si>
  <si>
    <t>6:53 PM  / 2.71 m</t>
  </si>
  <si>
    <t>6:31</t>
  </si>
  <si>
    <t>1:15 AM  / 0.98 m</t>
  </si>
  <si>
    <t>7:46 AM  / 2.55 m</t>
  </si>
  <si>
    <t>1:22 PM  / 1.28 m</t>
  </si>
  <si>
    <t>7:38 PM  / 2.76 m</t>
  </si>
  <si>
    <t>5:35</t>
  </si>
  <si>
    <t>5:16 AM  / 0.58 m</t>
  </si>
  <si>
    <t>12:02 PM  / 2.79 m</t>
  </si>
  <si>
    <t>5:53 PM  / 1.58 m</t>
  </si>
  <si>
    <t>11:00 PM  / 2.53 m</t>
  </si>
  <si>
    <t>5:52 AM  / 0.70 m</t>
  </si>
  <si>
    <t>12:38 PM  / 2.70 m</t>
  </si>
  <si>
    <t>6:38 PM  / 1.66 m</t>
  </si>
  <si>
    <t>11:34 PM  / 2.42 m</t>
  </si>
  <si>
    <t>5:30</t>
  </si>
  <si>
    <t>5:20 AM  / 2.03 m</t>
  </si>
  <si>
    <t>11:16 AM  / 1.57 m</t>
  </si>
  <si>
    <t>5:31 PM  / 2.48 m</t>
  </si>
  <si>
    <t>5:26</t>
  </si>
  <si>
    <t>6:37</t>
  </si>
  <si>
    <t>12:41 AM  / 1.31 m</t>
  </si>
  <si>
    <t>6:38 AM  / 2.17 m</t>
  </si>
  <si>
    <t>12:20 PM  / 1.60 m</t>
  </si>
  <si>
    <t>6:16 PM  / 2.53 m</t>
  </si>
  <si>
    <t>4:05 AM  / 0.38 m</t>
  </si>
  <si>
    <t>11:03 AM  / 3.00 m</t>
  </si>
  <si>
    <t>4:40 PM  / 1.56 m</t>
  </si>
  <si>
    <t>10:11 PM  / 2.73 m</t>
  </si>
  <si>
    <t>5:23</t>
  </si>
  <si>
    <t>6:40</t>
  </si>
  <si>
    <t>4:45 AM  / 0.37 m</t>
  </si>
  <si>
    <t>11:48 AM  / 3.01 m</t>
  </si>
  <si>
    <t>5:27 PM  / 1.57 m</t>
  </si>
  <si>
    <t>10:54 PM  / 2.66 m</t>
  </si>
  <si>
    <t>5:22</t>
  </si>
  <si>
    <t>6:41</t>
  </si>
  <si>
    <t>5:16 AM  / 2.22 m</t>
  </si>
  <si>
    <t>10:37 AM  / 1.43 m</t>
  </si>
  <si>
    <t>5:15 PM  / 2.71 m</t>
  </si>
  <si>
    <t>11:59 PM  / 1.02 m</t>
  </si>
  <si>
    <t>5:20</t>
  </si>
  <si>
    <t>6:44</t>
  </si>
  <si>
    <t>6:43 AM  / 2.37 m</t>
  </si>
  <si>
    <t>11:53 AM  / 1.54 m</t>
  </si>
  <si>
    <t>6:10 PM  / 2.70 m</t>
  </si>
  <si>
    <t>4:16 AM  / 0.52 m</t>
  </si>
  <si>
    <t>11:14 AM  / 2.86 m</t>
  </si>
  <si>
    <t>4:58 PM  / 1.65 m</t>
  </si>
  <si>
    <t>9:59 PM  / 2.54 m</t>
  </si>
  <si>
    <t>5:18</t>
  </si>
  <si>
    <t>6:47</t>
  </si>
  <si>
    <t>4:51 AM  / 0.60 m</t>
  </si>
  <si>
    <t>11:45 AM  / 2.83 m</t>
  </si>
  <si>
    <t>5:40 PM  / 1.67 m</t>
  </si>
  <si>
    <t>10:33 PM  / 2.47 m</t>
  </si>
  <si>
    <t>2:54 AM  / 2.01 m</t>
  </si>
  <si>
    <t>8:27 AM  / 1.52 m</t>
  </si>
  <si>
    <t>3:27 PM  / 2.58 m</t>
  </si>
  <si>
    <t>10:53 PM  / 1.40 m</t>
  </si>
  <si>
    <t>6:50</t>
  </si>
  <si>
    <t>4:27 AM  / 2.02 m</t>
  </si>
  <si>
    <t>9:37 AM  / 1.66 m</t>
  </si>
  <si>
    <t>4:16 PM  / 2.57 m</t>
  </si>
  <si>
    <t>11:42 PM  / 1.23 m</t>
  </si>
  <si>
    <t>3:05 AM  / 0.35 m</t>
  </si>
  <si>
    <t>10:09 AM  / 3.01 m</t>
  </si>
  <si>
    <t>3:42 PM  / 1.65 m</t>
  </si>
  <si>
    <t>9:10 PM  / 2.77 m</t>
  </si>
  <si>
    <t>6:52</t>
  </si>
  <si>
    <t>3:48 AM  / 0.29 m</t>
  </si>
  <si>
    <t>10:52 AM  / 3.09 m</t>
  </si>
  <si>
    <t>4:31 PM  / 1.58 m</t>
  </si>
  <si>
    <t>9:58 PM  / 2.75 m</t>
  </si>
  <si>
    <t>6:53</t>
  </si>
  <si>
    <t>3:28 AM  / 2.22 m</t>
  </si>
  <si>
    <t>8:56 AM  / 1.38 m</t>
  </si>
  <si>
    <t>3:33 PM  / 2.79 m</t>
  </si>
  <si>
    <t>10:29 PM  / 1.05 m</t>
  </si>
  <si>
    <t>5:19</t>
  </si>
  <si>
    <t>6:54</t>
  </si>
  <si>
    <t>5:09 AM  / 2.24 m</t>
  </si>
  <si>
    <t>10:08 AM  / 1.61 m</t>
  </si>
  <si>
    <t>4:29 PM  / 2.71 m</t>
  </si>
  <si>
    <t>11:32 PM  / 0.91 m</t>
  </si>
  <si>
    <t>6:55</t>
  </si>
  <si>
    <t>3:23 AM  / 0.57 m</t>
  </si>
  <si>
    <t>10:29 AM  / 2.82 m</t>
  </si>
  <si>
    <t>4:05 PM  / 1.71 m</t>
  </si>
  <si>
    <t>9:05 PM  / 2.53 m</t>
  </si>
  <si>
    <t>5:21</t>
  </si>
  <si>
    <t>6:56</t>
  </si>
  <si>
    <t>3:58 AM  / 0.60 m</t>
  </si>
  <si>
    <t>10:57 AM  / 2.83 m</t>
  </si>
  <si>
    <t>4:44 PM  / 1.67 m</t>
  </si>
  <si>
    <t>9:40 PM  / 2.50 m</t>
  </si>
  <si>
    <t>1:14 AM  / 2.16 m</t>
  </si>
  <si>
    <t>6:54 AM  / 1.32 m</t>
  </si>
  <si>
    <t>1:51 PM  / 2.71 m</t>
  </si>
  <si>
    <t>8:45 PM  / 1.41 m</t>
  </si>
  <si>
    <t>2:18 AM  / 2.10 m</t>
  </si>
  <si>
    <t>7:32 AM  / 1.50 m</t>
  </si>
  <si>
    <t>2:29 PM  / 2.67 m</t>
  </si>
  <si>
    <t>9:37 PM  / 1.30 m</t>
  </si>
  <si>
    <t>2:02 AM  / 0.46 m</t>
  </si>
  <si>
    <t>9:09 AM  / 2.88 m</t>
  </si>
  <si>
    <t>2:36 PM  / 1.71 m</t>
  </si>
  <si>
    <t>8:06 PM  / 2.75 m</t>
  </si>
  <si>
    <t>2:48 AM  / 0.35 m</t>
  </si>
  <si>
    <t>9:52 AM  / 3.02 m</t>
  </si>
  <si>
    <t>3:28 PM  / 1.57 m</t>
  </si>
  <si>
    <t>9:01 PM  / 2.79 m</t>
  </si>
  <si>
    <t>1:51 AM  / 2.40 m</t>
  </si>
  <si>
    <t>7:33 AM  / 1.22 m</t>
  </si>
  <si>
    <t>2:02 PM  / 2.87 m</t>
  </si>
  <si>
    <t>8:49 PM  / 1.00 m</t>
  </si>
  <si>
    <t>5:29</t>
  </si>
  <si>
    <t>3:12 AM  / 2.28 m</t>
  </si>
  <si>
    <t>8:31 AM  / 1.50 m</t>
  </si>
  <si>
    <t>2:48 PM  / 2.74 m</t>
  </si>
  <si>
    <t>9:54 PM  / 0.97 m</t>
  </si>
  <si>
    <t>2:29 AM  / 0.72 m</t>
  </si>
  <si>
    <t>9:41 AM  / 2.71 m</t>
  </si>
  <si>
    <t>3:10 PM  / 1.72 m</t>
  </si>
  <si>
    <t>8:17 PM  / 2.47 m</t>
  </si>
  <si>
    <t>6:51</t>
  </si>
  <si>
    <t>3:07 AM  / 0.70 m</t>
  </si>
  <si>
    <t>10:06 AM  / 2.76 m</t>
  </si>
  <si>
    <t>3:48 PM  / 1.63 m</t>
  </si>
  <si>
    <t>8:55 PM  / 2.49 m</t>
  </si>
  <si>
    <t>12:06 AM  / 2.37 m</t>
  </si>
  <si>
    <t>5:56 AM  / 1.19 m</t>
  </si>
  <si>
    <t>12:33 PM  / 2.77 m</t>
  </si>
  <si>
    <t>7:00 PM  / 1.28 m</t>
  </si>
  <si>
    <t>12:52 AM  / 2.30 m</t>
  </si>
  <si>
    <t>6:24 AM  / 1.34 m</t>
  </si>
  <si>
    <t>1:04 PM  / 2.72 m</t>
  </si>
  <si>
    <t>7:39 PM  / 1.23 m</t>
  </si>
  <si>
    <t>12:48 AM  / 0.69 m</t>
  </si>
  <si>
    <t>8:00 AM  / 2.68 m</t>
  </si>
  <si>
    <t>1:24 PM  / 1.74 m</t>
  </si>
  <si>
    <t>6:58 PM  / 2.64 m</t>
  </si>
  <si>
    <t>5:38</t>
  </si>
  <si>
    <t>1:43 AM  / 0.55 m</t>
  </si>
  <si>
    <t>8:46 AM  / 2.86 m</t>
  </si>
  <si>
    <t>2:21 PM  / 1.55 m</t>
  </si>
  <si>
    <t>8:02 PM  / 2.74 m</t>
  </si>
  <si>
    <t>12:34 AM  / 2.65 m</t>
  </si>
  <si>
    <t>6:24 AM  / 1.09 m</t>
  </si>
  <si>
    <t>12:40 PM  / 2.92 m</t>
  </si>
  <si>
    <t>7:14 PM  / 0.84 m</t>
  </si>
  <si>
    <t>1:33 AM  / 2.50 m</t>
  </si>
  <si>
    <t>7:13 AM  / 1.34 m</t>
  </si>
  <si>
    <t>1:18 PM  / 2.78 m</t>
  </si>
  <si>
    <t>8:10 PM  / 0.90 m</t>
  </si>
  <si>
    <t>1:27 AM  / 0.94 m</t>
  </si>
  <si>
    <t>8:42 AM  / 2.56 m</t>
  </si>
  <si>
    <t>2:11 PM  / 1.68 m</t>
  </si>
  <si>
    <t>7:31 PM  / 2.36 m</t>
  </si>
  <si>
    <t>5:43</t>
  </si>
  <si>
    <t>6:32</t>
  </si>
  <si>
    <t>2:10 AM  / 0.90 m</t>
  </si>
  <si>
    <t>9:08 AM  / 2.63 m</t>
  </si>
  <si>
    <t>2:50 PM  / 1.56 m</t>
  </si>
  <si>
    <t>8:13 PM  / 2.42 m</t>
  </si>
  <si>
    <t>5:44</t>
  </si>
  <si>
    <t>5:07 AM  / 1.16 m</t>
  </si>
  <si>
    <t>11:23 AM  / 2.77 m</t>
  </si>
  <si>
    <t>5:42 PM  / 1.07 m</t>
  </si>
  <si>
    <t>11:51 PM  / 2.52 m</t>
  </si>
  <si>
    <t>6:26</t>
  </si>
  <si>
    <t>5:33 AM  / 1.28 m</t>
  </si>
  <si>
    <t>11:51 AM  / 2.73 m</t>
  </si>
  <si>
    <t>6:12 PM  / 1.03 m</t>
  </si>
  <si>
    <t>6:36 AM  / 2.51 m</t>
  </si>
  <si>
    <t>12:06 PM  / 1.74 m</t>
  </si>
  <si>
    <t>5:44 PM  / 2.43 m</t>
  </si>
  <si>
    <t>12:27 AM  / 0.83 m</t>
  </si>
  <si>
    <t>7:31 AM  / 2.68 m</t>
  </si>
  <si>
    <t>1:13 PM  / 1.52 m</t>
  </si>
  <si>
    <t>7:02 PM  / 2.57 m</t>
  </si>
  <si>
    <t>6:18</t>
  </si>
  <si>
    <t>5:21 AM  / 1.05 m</t>
  </si>
  <si>
    <t>11:23 AM  / 2.91 m</t>
  </si>
  <si>
    <t>5:51 PM  / 0.61 m</t>
  </si>
  <si>
    <t>5:50</t>
  </si>
  <si>
    <t>6:12</t>
  </si>
  <si>
    <t>12:19 AM  / 2.74 m</t>
  </si>
  <si>
    <t>6:06 AM  / 1.25 m</t>
  </si>
  <si>
    <t>11:58 AM  / 2.78 m</t>
  </si>
  <si>
    <t>6:38 PM  / 0.70 m</t>
  </si>
  <si>
    <t>12:00 AM  / 1.18 m</t>
  </si>
  <si>
    <t>7:23 AM  / 2.41 m</t>
  </si>
  <si>
    <t>1:03 PM  / 1.64 m</t>
  </si>
  <si>
    <t>6:31 PM  / 2.17 m</t>
  </si>
  <si>
    <t>5:53</t>
  </si>
  <si>
    <t>6:05</t>
  </si>
  <si>
    <t>12:57 AM  / 1.15 m</t>
  </si>
  <si>
    <t>7:54 AM  / 2.48 m</t>
  </si>
  <si>
    <t>1:47 PM  / 1.49 m</t>
  </si>
  <si>
    <t>7:26 PM  / 2.27 m</t>
  </si>
  <si>
    <t>4:20 AM  / 1.23 m</t>
  </si>
  <si>
    <t>10:16 AM  / 2.73 m</t>
  </si>
  <si>
    <t>4:37 PM  / 0.82 m</t>
  </si>
  <si>
    <t>11:01 PM  / 2.70 m</t>
  </si>
  <si>
    <t>5:58</t>
  </si>
  <si>
    <t>4:46 AM  / 1.31 m</t>
  </si>
  <si>
    <t>10:44 AM  / 2.71 m</t>
  </si>
  <si>
    <t>5:05 PM  / 0.77 m</t>
  </si>
  <si>
    <t>11:40 PM  / 2.67 m</t>
  </si>
  <si>
    <t>5:57</t>
  </si>
  <si>
    <t>4:51 AM  / 2.46 m</t>
  </si>
  <si>
    <t>10:40 AM  / 1.70 m</t>
  </si>
  <si>
    <t>4:12 PM  / 2.22 m</t>
  </si>
  <si>
    <t>10:48 PM  / 1.05 m</t>
  </si>
  <si>
    <t>6:00 AM  / 2.55 m</t>
  </si>
  <si>
    <t>12:02 PM  / 1.49 m</t>
  </si>
  <si>
    <t>5:54 PM  / 2.32 m</t>
  </si>
  <si>
    <t>4:21 AM  / 1.14 m</t>
  </si>
  <si>
    <t>10:11 AM  / 2.85 m</t>
  </si>
  <si>
    <t>4:40 PM  / 0.40 m</t>
  </si>
  <si>
    <t>11:20 PM  / 2.90 m</t>
  </si>
  <si>
    <t>5:04 AM  / 1.27 m</t>
  </si>
  <si>
    <t>10:45 AM  / 2.76 m</t>
  </si>
  <si>
    <t>5:21 PM  / 0.46 m</t>
  </si>
  <si>
    <t>5:10 AM  / 2.32 m</t>
  </si>
  <si>
    <t>11:33 AM  / 1.64 m</t>
  </si>
  <si>
    <t>4:23 PM  / 1.96 m</t>
  </si>
  <si>
    <t>11:07 PM  / 1.35 m</t>
  </si>
  <si>
    <t>6:03</t>
  </si>
  <si>
    <t>6:06 AM  / 2.36 m</t>
  </si>
  <si>
    <t>12:32 PM  / 1.49 m</t>
  </si>
  <si>
    <t>6:11 PM  / 2.03 m</t>
  </si>
  <si>
    <t>3:28 AM  / 1.37 m</t>
  </si>
  <si>
    <t>9:08 AM  / 2.68 m</t>
  </si>
  <si>
    <t>3:39 PM  / 0.62 m</t>
  </si>
  <si>
    <t>10:14 PM  / 2.77 m</t>
  </si>
  <si>
    <t>3:58 AM  / 1.40 m</t>
  </si>
  <si>
    <t>9:38 AM  / 2.68 m</t>
  </si>
  <si>
    <t>4:07 PM  / 0.54 m</t>
  </si>
  <si>
    <t>10:52 PM  / 2.80 m</t>
  </si>
  <si>
    <t>3:04 AM  / 2.58 m</t>
  </si>
  <si>
    <t>9:08 AM  / 1.60 m</t>
  </si>
  <si>
    <t>2:29 PM  / 2.13 m</t>
  </si>
  <si>
    <t>8:56 PM  / 1.06 m</t>
  </si>
  <si>
    <t>6:10</t>
  </si>
  <si>
    <t>5:27</t>
  </si>
  <si>
    <t>4:14 AM  / 2.57 m</t>
  </si>
  <si>
    <t>10:36 AM  / 1.44 m</t>
  </si>
  <si>
    <t>4:24 PM  / 2.12 m</t>
  </si>
  <si>
    <t>10:20 PM  / 1.19 m</t>
  </si>
  <si>
    <t>3:22 AM  / 1.33 m</t>
  </si>
  <si>
    <t>9:03 AM  / 2.75 m</t>
  </si>
  <si>
    <t>3:37 PM  / 0.29 m</t>
  </si>
  <si>
    <t>10:30 PM  / 2.91 m</t>
  </si>
  <si>
    <t>4:07 AM  / 1.38 m</t>
  </si>
  <si>
    <t>9:38 AM  / 2.70 m</t>
  </si>
  <si>
    <t>4:17 PM  / 0.31 m</t>
  </si>
  <si>
    <t>11:10 PM  / 2.88 m</t>
  </si>
  <si>
    <t>2:35 AM  / 2.44 m</t>
  </si>
  <si>
    <t>9:32 AM  / 1.63 m</t>
  </si>
  <si>
    <t>1:47 PM  / 1.95 m</t>
  </si>
  <si>
    <t>8:34 PM  / 1.30 m</t>
  </si>
  <si>
    <t>3:27 AM  / 2.40 m</t>
  </si>
  <si>
    <t>10:45 AM  / 1.53 m</t>
  </si>
  <si>
    <t>3:23 PM  / 1.87 m</t>
  </si>
  <si>
    <t>9:46 PM  / 1.45 m</t>
  </si>
  <si>
    <t>2:26 AM  / 1.57 m</t>
  </si>
  <si>
    <t>7:54 AM  / 2.60 m</t>
  </si>
  <si>
    <t>2:40 PM  / 0.54 m</t>
  </si>
  <si>
    <t>9:25 PM  / 2.71 m</t>
  </si>
  <si>
    <t>6:23</t>
  </si>
  <si>
    <t>3:03 AM  / 1.55 m</t>
  </si>
  <si>
    <t>8:31 AM  / 2.63 m</t>
  </si>
  <si>
    <t>3:11 PM  / 0.42 m</t>
  </si>
  <si>
    <t>10:04 PM  / 2.82 m</t>
  </si>
  <si>
    <t>6:24</t>
  </si>
  <si>
    <t>1:42 AM  / 2.79 m</t>
  </si>
  <si>
    <t>7:47 AM  / 1.45 m</t>
  </si>
  <si>
    <t>1:11 PM  / 2.21 m</t>
  </si>
  <si>
    <t>7:28 PM  / 0.88 m</t>
  </si>
  <si>
    <t>2:35 AM  / 2.72 m</t>
  </si>
  <si>
    <t>9:00 AM  / 1.34 m</t>
  </si>
  <si>
    <t>2:39 PM  / 2.10 m</t>
  </si>
  <si>
    <t>8:33 PM  / 1.13 m</t>
  </si>
  <si>
    <t>6:29</t>
  </si>
  <si>
    <t>2:24 AM  / 1.56 m</t>
  </si>
  <si>
    <t>7:57 AM  / 2.62 m</t>
  </si>
  <si>
    <t>2:41 PM  / 0.33 m</t>
  </si>
  <si>
    <t>9:47 PM  / 2.81 m</t>
  </si>
  <si>
    <t>3:12 AM  / 1.54 m</t>
  </si>
  <si>
    <t>8:36 AM  / 2.60 m</t>
  </si>
  <si>
    <t>3:21 PM  / 0.30 m</t>
  </si>
  <si>
    <t>10:25 PM  / 2.84 m</t>
  </si>
  <si>
    <t>1:06 AM  / 2.64 m</t>
  </si>
  <si>
    <t>7:41 AM  / 1.53 m</t>
  </si>
  <si>
    <t>12:23 PM  / 2.10 m</t>
  </si>
  <si>
    <t>6:51 PM  / 1.05 m</t>
  </si>
  <si>
    <t>1:41 AM  / 2.58 m</t>
  </si>
  <si>
    <t>8:37 AM  / 1.50 m</t>
  </si>
  <si>
    <t>1:18 PM  / 1.98 m</t>
  </si>
  <si>
    <t>7:24 PM  / 1.25 m</t>
  </si>
  <si>
    <t>1:03 AM  / 1.77 m</t>
  </si>
  <si>
    <t>6:27 AM  / 2.50 m</t>
  </si>
  <si>
    <t>1:34 PM  / 0.63 m</t>
  </si>
  <si>
    <t>8:31 PM  / 2.53 m</t>
  </si>
  <si>
    <t>6:42</t>
  </si>
  <si>
    <t>1:55 AM  / 1.73 m</t>
  </si>
  <si>
    <t>7:16 AM  / 2.55 m</t>
  </si>
  <si>
    <t>2:11 PM  / 0.47 m</t>
  </si>
  <si>
    <t>9:11 PM  / 2.70 m</t>
  </si>
  <si>
    <t>12:33 AM  / 2.97 m</t>
  </si>
  <si>
    <t>6:36 AM  / 1.25 m</t>
  </si>
  <si>
    <t>12:12 PM  / 2.42 m</t>
  </si>
  <si>
    <t>6:24 PM  / 0.66 m</t>
  </si>
  <si>
    <t>6:45</t>
  </si>
  <si>
    <t>1:17 AM  / 2.91 m</t>
  </si>
  <si>
    <t>7:33 AM  / 1.16 m</t>
  </si>
  <si>
    <t>1:17 PM  / 2.28 m</t>
  </si>
  <si>
    <t>7:14 PM  / 0.93 m</t>
  </si>
  <si>
    <t>Joris van Nistelrooij</t>
  </si>
  <si>
    <t>Frederik van Dijk</t>
  </si>
  <si>
    <t>van Dijk</t>
  </si>
  <si>
    <r>
      <t>Double Helming (in 1</t>
    </r>
    <r>
      <rPr>
        <vertAlign val="superscript"/>
        <sz val="11"/>
        <color indexed="8"/>
        <rFont val="Calibri"/>
        <family val="2"/>
      </rPr>
      <t>st</t>
    </r>
    <r>
      <rPr>
        <sz val="11"/>
        <color indexed="8"/>
        <rFont val="Calibri"/>
        <family val="2"/>
      </rPr>
      <t> and 2</t>
    </r>
    <r>
      <rPr>
        <vertAlign val="superscript"/>
        <sz val="11"/>
        <color indexed="8"/>
        <rFont val="Calibri"/>
        <family val="2"/>
      </rPr>
      <t>nd</t>
    </r>
    <r>
      <rPr>
        <sz val="11"/>
        <color indexed="8"/>
        <rFont val="Calibri"/>
        <family val="2"/>
      </rPr>
      <t>slot) in same team</t>
    </r>
  </si>
  <si>
    <r>
      <t>Double Helming (in 1</t>
    </r>
    <r>
      <rPr>
        <vertAlign val="superscript"/>
        <sz val="11"/>
        <color indexed="8"/>
        <rFont val="Calibri"/>
        <family val="2"/>
      </rPr>
      <t>st</t>
    </r>
    <r>
      <rPr>
        <sz val="11"/>
        <color indexed="8"/>
        <rFont val="Calibri"/>
        <family val="2"/>
      </rPr>
      <t> and 2</t>
    </r>
    <r>
      <rPr>
        <vertAlign val="superscript"/>
        <sz val="11"/>
        <color indexed="8"/>
        <rFont val="Calibri"/>
        <family val="2"/>
      </rPr>
      <t>nd</t>
    </r>
    <r>
      <rPr>
        <sz val="11"/>
        <color indexed="8"/>
        <rFont val="Calibri"/>
        <family val="2"/>
      </rPr>
      <t>slot) in different team</t>
    </r>
  </si>
  <si>
    <r>
      <t>Double Crewing</t>
    </r>
    <r>
      <rPr>
        <sz val="11"/>
        <color indexed="30"/>
        <rFont val="Calibri"/>
        <family val="2"/>
      </rPr>
      <t>*</t>
    </r>
    <r>
      <rPr>
        <sz val="11"/>
        <color indexed="8"/>
        <rFont val="Calibri"/>
        <family val="2"/>
      </rPr>
      <t xml:space="preserve"> (in 1</t>
    </r>
    <r>
      <rPr>
        <vertAlign val="superscript"/>
        <sz val="11"/>
        <color indexed="8"/>
        <rFont val="Calibri"/>
        <family val="2"/>
      </rPr>
      <t>st</t>
    </r>
    <r>
      <rPr>
        <sz val="11"/>
        <color indexed="8"/>
        <rFont val="Calibri"/>
        <family val="2"/>
      </rPr>
      <t> and 2</t>
    </r>
    <r>
      <rPr>
        <vertAlign val="superscript"/>
        <sz val="11"/>
        <color indexed="8"/>
        <rFont val="Calibri"/>
        <family val="2"/>
      </rPr>
      <t>nd</t>
    </r>
    <r>
      <rPr>
        <sz val="11"/>
        <color indexed="8"/>
        <rFont val="Calibri"/>
        <family val="2"/>
      </rPr>
      <t>slot) in same team</t>
    </r>
  </si>
  <si>
    <r>
      <t>Double Crewing</t>
    </r>
    <r>
      <rPr>
        <sz val="11"/>
        <color indexed="30"/>
        <rFont val="Calibri"/>
        <family val="2"/>
      </rPr>
      <t>*</t>
    </r>
    <r>
      <rPr>
        <sz val="11"/>
        <color indexed="8"/>
        <rFont val="Calibri"/>
        <family val="2"/>
      </rPr>
      <t xml:space="preserve"> (in 1</t>
    </r>
    <r>
      <rPr>
        <vertAlign val="superscript"/>
        <sz val="11"/>
        <color indexed="8"/>
        <rFont val="Calibri"/>
        <family val="2"/>
      </rPr>
      <t>st</t>
    </r>
    <r>
      <rPr>
        <sz val="11"/>
        <color indexed="8"/>
        <rFont val="Calibri"/>
        <family val="2"/>
      </rPr>
      <t> and 2</t>
    </r>
    <r>
      <rPr>
        <vertAlign val="superscript"/>
        <sz val="11"/>
        <color indexed="8"/>
        <rFont val="Calibri"/>
        <family val="2"/>
      </rPr>
      <t>nd</t>
    </r>
    <r>
      <rPr>
        <sz val="11"/>
        <color indexed="8"/>
        <rFont val="Calibri"/>
        <family val="2"/>
      </rPr>
      <t>slot) in different team</t>
    </r>
  </si>
  <si>
    <r>
      <t>Switching Helm and Crew for 2</t>
    </r>
    <r>
      <rPr>
        <vertAlign val="superscript"/>
        <sz val="11"/>
        <color indexed="8"/>
        <rFont val="Calibri"/>
        <family val="2"/>
      </rPr>
      <t>nd</t>
    </r>
    <r>
      <rPr>
        <sz val="11"/>
        <color indexed="8"/>
        <rFont val="Calibri"/>
        <family val="2"/>
      </rPr>
      <t>slot in same team</t>
    </r>
  </si>
  <si>
    <r>
      <t>Switching Helm and Crew for 2</t>
    </r>
    <r>
      <rPr>
        <vertAlign val="superscript"/>
        <sz val="11"/>
        <color indexed="8"/>
        <rFont val="Calibri"/>
        <family val="2"/>
      </rPr>
      <t>nd</t>
    </r>
    <r>
      <rPr>
        <sz val="11"/>
        <color indexed="8"/>
        <rFont val="Calibri"/>
        <family val="2"/>
      </rPr>
      <t>slot in different team</t>
    </r>
  </si>
  <si>
    <t>AP Total (a)</t>
  </si>
  <si>
    <t>Pool    1          (b)</t>
  </si>
  <si>
    <t xml:space="preserve"> Total Points (a+b+c)</t>
  </si>
  <si>
    <r>
      <t>*= Double Crewing means, you are crew in the 1</t>
    </r>
    <r>
      <rPr>
        <vertAlign val="superscript"/>
        <sz val="11"/>
        <color indexed="8"/>
        <rFont val="Calibri"/>
        <family val="2"/>
      </rPr>
      <t>st</t>
    </r>
    <r>
      <rPr>
        <sz val="11"/>
        <color indexed="8"/>
        <rFont val="Calibri"/>
        <family val="2"/>
      </rPr>
      <t xml:space="preserve"> slot and crew in the 2</t>
    </r>
    <r>
      <rPr>
        <vertAlign val="superscript"/>
        <sz val="11"/>
        <color indexed="8"/>
        <rFont val="Calibri"/>
        <family val="2"/>
      </rPr>
      <t>nd</t>
    </r>
    <r>
      <rPr>
        <sz val="11"/>
        <color indexed="8"/>
        <rFont val="Calibri"/>
        <family val="2"/>
      </rPr>
      <t xml:space="preserve"> slot, so both times you are not helming!</t>
    </r>
  </si>
  <si>
    <t>OOD Ass</t>
  </si>
  <si>
    <t>Pool 1                      Helm</t>
  </si>
  <si>
    <t>Pool 2                           Helm</t>
  </si>
  <si>
    <t>High Tied</t>
  </si>
  <si>
    <t>Bradley</t>
  </si>
  <si>
    <t>Giles Brinsley</t>
  </si>
  <si>
    <t>Aeolus-1</t>
  </si>
  <si>
    <t>Aeolus-2</t>
  </si>
  <si>
    <t>Titans</t>
  </si>
  <si>
    <t>Spare-1</t>
  </si>
  <si>
    <t>Spare-2</t>
  </si>
  <si>
    <t>Spare-3</t>
  </si>
  <si>
    <t>David Dagula</t>
  </si>
  <si>
    <t>Dagula</t>
  </si>
  <si>
    <t>Aeolus</t>
  </si>
  <si>
    <t>Alexei Scheglova</t>
  </si>
  <si>
    <t>Sasha Scheglova</t>
  </si>
  <si>
    <t>Steve</t>
  </si>
  <si>
    <t>Martin van Mook</t>
  </si>
  <si>
    <t>Matheus Walcher</t>
  </si>
  <si>
    <t>Luca Wagemans</t>
  </si>
  <si>
    <t>Scheglova</t>
  </si>
  <si>
    <t>Rob Nieuwenhuijs</t>
  </si>
  <si>
    <t>Michiel Nieuwenhuijs</t>
  </si>
  <si>
    <t>Nieuwenhuijs</t>
  </si>
  <si>
    <t>Finishing Place</t>
  </si>
  <si>
    <t>Pool    2         ((c)</t>
  </si>
  <si>
    <t>Discard</t>
  </si>
  <si>
    <t>Overall Points</t>
  </si>
  <si>
    <t>Overall Position</t>
  </si>
  <si>
    <t>Aeolus 1</t>
  </si>
  <si>
    <t>Aeolus 2</t>
  </si>
  <si>
    <t>Spare 1</t>
  </si>
  <si>
    <t>Spare 2</t>
  </si>
  <si>
    <t>Spare 3</t>
  </si>
  <si>
    <t>Position</t>
  </si>
  <si>
    <t>Result</t>
  </si>
  <si>
    <t>End of season overall result</t>
  </si>
  <si>
    <t>Ras Al Hamra Boat Club H16 Team Races: Overall Results 2014-2015</t>
  </si>
  <si>
    <t>Position and Points</t>
  </si>
  <si>
    <r>
      <t xml:space="preserve">Cancelled </t>
    </r>
    <r>
      <rPr>
        <b/>
        <sz val="12"/>
        <rFont val="Calibri"/>
        <family val="2"/>
      </rPr>
      <t>big sea</t>
    </r>
  </si>
  <si>
    <r>
      <t xml:space="preserve">Cancelled </t>
    </r>
    <r>
      <rPr>
        <b/>
        <sz val="12"/>
        <rFont val="Calibri"/>
        <family val="2"/>
      </rPr>
      <t>oil spill</t>
    </r>
  </si>
  <si>
    <t>Jim Freestone</t>
  </si>
  <si>
    <t>Freestone</t>
  </si>
  <si>
    <t>Hobie</t>
  </si>
  <si>
    <t>Joe McHenry</t>
  </si>
  <si>
    <t>McHenry</t>
  </si>
  <si>
    <t>Marcus Freestone</t>
  </si>
  <si>
    <t>Dana Sarhani</t>
  </si>
  <si>
    <t>Sarhani</t>
  </si>
  <si>
    <t>SUR</t>
  </si>
  <si>
    <t>Ryan Greene</t>
  </si>
  <si>
    <t>Ken Greene</t>
  </si>
  <si>
    <t>Greene</t>
  </si>
  <si>
    <r>
      <t xml:space="preserve">Pool    2         </t>
    </r>
    <r>
      <rPr>
        <b/>
        <sz val="11"/>
        <color indexed="12"/>
        <rFont val="Calibri"/>
        <family val="2"/>
      </rPr>
      <t>(</t>
    </r>
    <r>
      <rPr>
        <b/>
        <sz val="11"/>
        <color indexed="8"/>
        <rFont val="Calibri"/>
        <family val="2"/>
      </rPr>
      <t>(c)</t>
    </r>
  </si>
  <si>
    <t>16s-4</t>
  </si>
  <si>
    <r>
      <t xml:space="preserve">Results based on </t>
    </r>
    <r>
      <rPr>
        <b/>
        <u/>
        <sz val="18"/>
        <color indexed="8"/>
        <rFont val="Calibri"/>
        <family val="2"/>
      </rPr>
      <t>position</t>
    </r>
    <r>
      <rPr>
        <b/>
        <sz val="18"/>
        <color indexed="8"/>
        <rFont val="Calibri"/>
        <family val="2"/>
      </rPr>
      <t xml:space="preserve"> on the day</t>
    </r>
  </si>
  <si>
    <r>
      <t xml:space="preserve">Results based on </t>
    </r>
    <r>
      <rPr>
        <b/>
        <u/>
        <sz val="18"/>
        <color theme="4" tint="-0.249977111117893"/>
        <rFont val="Calibri"/>
        <family val="2"/>
      </rPr>
      <t>points</t>
    </r>
    <r>
      <rPr>
        <b/>
        <sz val="18"/>
        <color theme="4" tint="-0.249977111117893"/>
        <rFont val="Calibri"/>
        <family val="2"/>
      </rPr>
      <t xml:space="preserve"> on the day </t>
    </r>
    <r>
      <rPr>
        <b/>
        <sz val="16"/>
        <color rgb="FFFF0000"/>
        <rFont val="Calibri"/>
        <family val="2"/>
      </rPr>
      <t>These are the results used for 2014-15</t>
    </r>
  </si>
  <si>
    <t>Mercel Degener</t>
  </si>
  <si>
    <t>John Quilter</t>
  </si>
  <si>
    <t>Quilter</t>
  </si>
  <si>
    <t>Maarten van Mook</t>
  </si>
  <si>
    <t>Pool 1</t>
  </si>
  <si>
    <t>Pool 2</t>
  </si>
  <si>
    <t>Sign On</t>
  </si>
  <si>
    <t>Sign Off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</si>
</sst>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quot;-&quot;mmm&quot;-&quot;yy"/>
  </numFmts>
  <fonts count="42" x14ac:knownFonts="1">
    <font>
      <sz val="12"/>
      <color indexed="8"/>
      <name val="Verdana"/>
    </font>
    <font>
      <sz val="12"/>
      <color indexed="8"/>
      <name val="Verdana"/>
      <family val="2"/>
    </font>
    <font>
      <sz val="11"/>
      <color indexed="8"/>
      <name val="Trebuchet MS Bold"/>
    </font>
    <font>
      <sz val="11"/>
      <color indexed="8"/>
      <name val="Trebuchet MS"/>
      <family val="2"/>
    </font>
    <font>
      <sz val="10"/>
      <color indexed="8"/>
      <name val="Trebuchet MS"/>
      <family val="2"/>
    </font>
    <font>
      <sz val="14"/>
      <color indexed="8"/>
      <name val="Trebuchet MS Bold"/>
    </font>
    <font>
      <sz val="10"/>
      <color indexed="19"/>
      <name val="Trebuchet MS"/>
      <family val="2"/>
    </font>
    <font>
      <b/>
      <sz val="10"/>
      <color indexed="8"/>
      <name val="Calibri"/>
      <family val="2"/>
    </font>
    <font>
      <sz val="10"/>
      <color indexed="8"/>
      <name val="Calibri"/>
      <family val="2"/>
    </font>
    <font>
      <sz val="10"/>
      <color indexed="8"/>
      <name val="Trebuchet MS"/>
      <family val="2"/>
    </font>
    <font>
      <sz val="11"/>
      <color indexed="8"/>
      <name val="Calibri"/>
      <family val="2"/>
    </font>
    <font>
      <b/>
      <sz val="11"/>
      <color indexed="8"/>
      <name val="Calibri"/>
      <family val="2"/>
    </font>
    <font>
      <vertAlign val="superscript"/>
      <sz val="11"/>
      <color indexed="8"/>
      <name val="Calibri"/>
      <family val="2"/>
    </font>
    <font>
      <sz val="11"/>
      <color indexed="30"/>
      <name val="Calibri"/>
      <family val="2"/>
    </font>
    <font>
      <sz val="11"/>
      <color indexed="19"/>
      <name val="Calibri"/>
      <family val="2"/>
    </font>
    <font>
      <sz val="14"/>
      <color indexed="8"/>
      <name val="Calibri"/>
      <family val="2"/>
    </font>
    <font>
      <sz val="12"/>
      <color indexed="8"/>
      <name val="Calibri"/>
      <family val="2"/>
    </font>
    <font>
      <sz val="10"/>
      <name val="Trebuchet MS"/>
      <family val="2"/>
    </font>
    <font>
      <sz val="11"/>
      <color rgb="FFFF0000"/>
      <name val="Calibri"/>
      <family val="2"/>
    </font>
    <font>
      <b/>
      <sz val="11"/>
      <color rgb="FFFF0000"/>
      <name val="Calibri"/>
      <family val="2"/>
    </font>
    <font>
      <b/>
      <sz val="11"/>
      <color indexed="19"/>
      <name val="Calibri"/>
      <family val="2"/>
    </font>
    <font>
      <sz val="11"/>
      <color theme="0"/>
      <name val="Calibri"/>
      <family val="2"/>
    </font>
    <font>
      <b/>
      <sz val="10"/>
      <color rgb="FFFF0000"/>
      <name val="Calibri"/>
      <family val="2"/>
    </font>
    <font>
      <b/>
      <sz val="12"/>
      <name val="Calibri"/>
      <family val="2"/>
    </font>
    <font>
      <b/>
      <sz val="12"/>
      <color indexed="8"/>
      <name val="Calibri"/>
      <family val="2"/>
    </font>
    <font>
      <b/>
      <sz val="8"/>
      <color indexed="8"/>
      <name val="Calibri"/>
      <family val="2"/>
    </font>
    <font>
      <b/>
      <sz val="8"/>
      <color theme="4" tint="-0.249977111117893"/>
      <name val="Calibri"/>
      <family val="2"/>
    </font>
    <font>
      <b/>
      <sz val="12"/>
      <color theme="4" tint="-0.249977111117893"/>
      <name val="Calibri"/>
      <family val="2"/>
    </font>
    <font>
      <b/>
      <sz val="36"/>
      <name val="Calibri"/>
      <family val="2"/>
    </font>
    <font>
      <sz val="12"/>
      <color theme="4" tint="-0.249977111117893"/>
      <name val="Calibri"/>
      <family val="2"/>
    </font>
    <font>
      <b/>
      <sz val="14"/>
      <color rgb="FFFF0000"/>
      <name val="Calibri"/>
      <family val="2"/>
    </font>
    <font>
      <b/>
      <sz val="11"/>
      <color indexed="12"/>
      <name val="Calibri"/>
      <family val="2"/>
    </font>
    <font>
      <sz val="48"/>
      <color indexed="8"/>
      <name val="Calibri"/>
      <family val="2"/>
    </font>
    <font>
      <sz val="12"/>
      <name val="Calibri"/>
      <family val="2"/>
    </font>
    <font>
      <sz val="10"/>
      <color rgb="FF000000"/>
      <name val="Trebuchet MS"/>
      <family val="2"/>
    </font>
    <font>
      <b/>
      <sz val="10"/>
      <color rgb="FF000000"/>
      <name val="Trebuchet MS"/>
      <family val="2"/>
    </font>
    <font>
      <b/>
      <sz val="18"/>
      <color indexed="8"/>
      <name val="Calibri"/>
      <family val="2"/>
    </font>
    <font>
      <b/>
      <u/>
      <sz val="18"/>
      <color indexed="8"/>
      <name val="Calibri"/>
      <family val="2"/>
    </font>
    <font>
      <b/>
      <sz val="16"/>
      <color rgb="FFFF0000"/>
      <name val="Calibri"/>
      <family val="2"/>
    </font>
    <font>
      <b/>
      <sz val="18"/>
      <color theme="4" tint="-0.249977111117893"/>
      <name val="Calibri"/>
      <family val="2"/>
    </font>
    <font>
      <b/>
      <u/>
      <sz val="18"/>
      <color theme="4" tint="-0.249977111117893"/>
      <name val="Calibri"/>
      <family val="2"/>
    </font>
    <font>
      <sz val="16"/>
      <color indexed="8"/>
      <name val="Calibri"/>
      <family val="2"/>
    </font>
  </fonts>
  <fills count="28">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1"/>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7"/>
        <bgColor auto="1"/>
      </patternFill>
    </fill>
    <fill>
      <patternFill patternType="solid">
        <fgColor indexed="18"/>
        <bgColor auto="1"/>
      </patternFill>
    </fill>
    <fill>
      <patternFill patternType="solid">
        <fgColor indexed="20"/>
        <bgColor auto="1"/>
      </patternFill>
    </fill>
    <fill>
      <patternFill patternType="solid">
        <fgColor indexed="19"/>
        <bgColor auto="1"/>
      </patternFill>
    </fill>
    <fill>
      <patternFill patternType="solid">
        <fgColor indexed="31"/>
        <bgColor auto="1"/>
      </patternFill>
    </fill>
    <fill>
      <patternFill patternType="solid">
        <fgColor rgb="FFFF0000"/>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theme="7" tint="-0.249977111117893"/>
        <bgColor indexed="64"/>
      </patternFill>
    </fill>
    <fill>
      <patternFill patternType="solid">
        <fgColor theme="6" tint="0.59999389629810485"/>
        <bgColor indexed="64"/>
      </patternFill>
    </fill>
    <fill>
      <patternFill patternType="solid">
        <fgColor rgb="FFFFFFFF"/>
        <bgColor indexed="64"/>
      </patternFill>
    </fill>
  </fills>
  <borders count="21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thin">
        <color indexed="8"/>
      </right>
      <top style="thin">
        <color indexed="9"/>
      </top>
      <bottom style="thin">
        <color indexed="9"/>
      </bottom>
      <diagonal/>
    </border>
    <border>
      <left style="thin">
        <color indexed="8"/>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8"/>
      </top>
      <bottom style="thin">
        <color indexed="9"/>
      </bottom>
      <diagonal/>
    </border>
    <border>
      <left style="thin">
        <color indexed="8"/>
      </left>
      <right style="thin">
        <color indexed="9"/>
      </right>
      <top style="thin">
        <color indexed="8"/>
      </top>
      <bottom style="thin">
        <color indexed="9"/>
      </bottom>
      <diagonal/>
    </border>
    <border>
      <left style="medium">
        <color indexed="8"/>
      </left>
      <right style="thin">
        <color indexed="9"/>
      </right>
      <top style="medium">
        <color indexed="8"/>
      </top>
      <bottom style="medium">
        <color indexed="8"/>
      </bottom>
      <diagonal/>
    </border>
    <border>
      <left style="thin">
        <color indexed="9"/>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9"/>
      </right>
      <top style="medium">
        <color indexed="8"/>
      </top>
      <bottom style="medium">
        <color indexed="8"/>
      </bottom>
      <diagonal/>
    </border>
    <border>
      <left style="thin">
        <color indexed="9"/>
      </left>
      <right style="thin">
        <color indexed="9"/>
      </right>
      <top style="medium">
        <color indexed="8"/>
      </top>
      <bottom style="medium">
        <color indexed="8"/>
      </bottom>
      <diagonal/>
    </border>
    <border>
      <left style="thin">
        <color indexed="9"/>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9"/>
      </bottom>
      <diagonal/>
    </border>
    <border>
      <left style="medium">
        <color indexed="8"/>
      </left>
      <right style="thin">
        <color indexed="9"/>
      </right>
      <top style="medium">
        <color indexed="8"/>
      </top>
      <bottom style="thin">
        <color indexed="8"/>
      </bottom>
      <diagonal/>
    </border>
    <border>
      <left style="thin">
        <color indexed="9"/>
      </left>
      <right style="medium">
        <color indexed="8"/>
      </right>
      <top style="medium">
        <color indexed="8"/>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style="medium">
        <color indexed="8"/>
      </left>
      <right style="medium">
        <color indexed="8"/>
      </right>
      <top style="thin">
        <color indexed="9"/>
      </top>
      <bottom style="thin">
        <color indexed="9"/>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thin">
        <color indexed="9"/>
      </right>
      <top style="medium">
        <color indexed="8"/>
      </top>
      <bottom style="thin">
        <color indexed="8"/>
      </bottom>
      <diagonal/>
    </border>
    <border>
      <left style="thin">
        <color indexed="9"/>
      </left>
      <right style="thin">
        <color indexed="9"/>
      </right>
      <top style="medium">
        <color indexed="8"/>
      </top>
      <bottom style="thin">
        <color indexed="8"/>
      </bottom>
      <diagonal/>
    </border>
    <border>
      <left style="thin">
        <color indexed="9"/>
      </left>
      <right style="thin">
        <color indexed="8"/>
      </right>
      <top style="medium">
        <color indexed="8"/>
      </top>
      <bottom style="thin">
        <color indexed="8"/>
      </bottom>
      <diagonal/>
    </border>
    <border>
      <left style="thin">
        <color indexed="9"/>
      </left>
      <right style="thin">
        <color indexed="9"/>
      </right>
      <top style="thin">
        <color indexed="8"/>
      </top>
      <bottom style="thin">
        <color indexed="8"/>
      </bottom>
      <diagonal/>
    </border>
    <border>
      <left style="thin">
        <color indexed="8"/>
      </left>
      <right style="thin">
        <color indexed="9"/>
      </right>
      <top style="thin">
        <color indexed="8"/>
      </top>
      <bottom style="medium">
        <color indexed="8"/>
      </bottom>
      <diagonal/>
    </border>
    <border>
      <left style="thin">
        <color indexed="9"/>
      </left>
      <right style="thin">
        <color indexed="9"/>
      </right>
      <top style="thin">
        <color indexed="8"/>
      </top>
      <bottom style="medium">
        <color indexed="8"/>
      </bottom>
      <diagonal/>
    </border>
    <border>
      <left style="thin">
        <color indexed="9"/>
      </left>
      <right/>
      <top style="medium">
        <color indexed="8"/>
      </top>
      <bottom style="thin">
        <color indexed="8"/>
      </bottom>
      <diagonal/>
    </border>
    <border>
      <left/>
      <right style="thin">
        <color indexed="9"/>
      </right>
      <top style="medium">
        <color indexed="8"/>
      </top>
      <bottom style="thin">
        <color indexed="8"/>
      </bottom>
      <diagonal/>
    </border>
    <border>
      <left style="medium">
        <color indexed="8"/>
      </left>
      <right style="thin">
        <color indexed="9"/>
      </right>
      <top style="thin">
        <color indexed="8"/>
      </top>
      <bottom style="medium">
        <color indexed="8"/>
      </bottom>
      <diagonal/>
    </border>
    <border>
      <left style="thin">
        <color indexed="9"/>
      </left>
      <right/>
      <top style="thin">
        <color indexed="8"/>
      </top>
      <bottom style="medium">
        <color indexed="8"/>
      </bottom>
      <diagonal/>
    </border>
    <border>
      <left/>
      <right style="thin">
        <color indexed="9"/>
      </right>
      <top style="thin">
        <color indexed="8"/>
      </top>
      <bottom style="medium">
        <color indexed="8"/>
      </bottom>
      <diagonal/>
    </border>
    <border>
      <left style="thin">
        <color indexed="9"/>
      </left>
      <right style="medium">
        <color indexed="8"/>
      </right>
      <top style="thin">
        <color indexed="8"/>
      </top>
      <bottom style="medium">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diagonal/>
    </border>
    <border>
      <left style="medium">
        <color indexed="8"/>
      </left>
      <right/>
      <top/>
      <bottom/>
      <diagonal/>
    </border>
    <border>
      <left/>
      <right/>
      <top/>
      <bottom/>
      <diagonal/>
    </border>
    <border>
      <left style="thin">
        <color indexed="8"/>
      </left>
      <right/>
      <top/>
      <bottom/>
      <diagonal/>
    </border>
    <border>
      <left/>
      <right/>
      <top style="medium">
        <color indexed="8"/>
      </top>
      <bottom/>
      <diagonal/>
    </border>
    <border>
      <left/>
      <right style="thin">
        <color indexed="8"/>
      </right>
      <top/>
      <bottom/>
      <diagonal/>
    </border>
    <border>
      <left/>
      <right/>
      <top style="thin">
        <color indexed="8"/>
      </top>
      <bottom/>
      <diagonal/>
    </border>
    <border>
      <left/>
      <right/>
      <top/>
      <bottom style="thin">
        <color indexed="9"/>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style="medium">
        <color indexed="8"/>
      </left>
      <right/>
      <top style="thin">
        <color indexed="8"/>
      </top>
      <bottom style="medium">
        <color indexed="8"/>
      </bottom>
      <diagonal/>
    </border>
    <border>
      <left style="medium">
        <color indexed="8"/>
      </left>
      <right style="thin">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right style="thin">
        <color indexed="9"/>
      </right>
      <top style="medium">
        <color indexed="8"/>
      </top>
      <bottom style="medium">
        <color indexed="8"/>
      </bottom>
      <diagonal/>
    </border>
    <border>
      <left style="medium">
        <color indexed="8"/>
      </left>
      <right style="medium">
        <color indexed="8"/>
      </right>
      <top style="thin">
        <color indexed="9"/>
      </top>
      <bottom style="thin">
        <color indexed="8"/>
      </bottom>
      <diagonal/>
    </border>
    <border>
      <left style="thin">
        <color indexed="8"/>
      </left>
      <right style="thin">
        <color indexed="8"/>
      </right>
      <top/>
      <bottom/>
      <diagonal/>
    </border>
    <border>
      <left style="thin">
        <color indexed="8"/>
      </left>
      <right style="thin">
        <color indexed="8"/>
      </right>
      <top/>
      <bottom style="medium">
        <color indexed="64"/>
      </bottom>
      <diagonal/>
    </border>
    <border>
      <left style="medium">
        <color indexed="64"/>
      </left>
      <right style="thin">
        <color indexed="8"/>
      </right>
      <top style="thin">
        <color indexed="9"/>
      </top>
      <bottom style="thin">
        <color indexed="9"/>
      </bottom>
      <diagonal/>
    </border>
    <border>
      <left style="thin">
        <color indexed="8"/>
      </left>
      <right style="medium">
        <color indexed="64"/>
      </right>
      <top style="thin">
        <color indexed="9"/>
      </top>
      <bottom style="thin">
        <color indexed="9"/>
      </bottom>
      <diagonal/>
    </border>
    <border>
      <left style="medium">
        <color indexed="64"/>
      </left>
      <right style="thin">
        <color indexed="8"/>
      </right>
      <top style="thin">
        <color indexed="9"/>
      </top>
      <bottom style="medium">
        <color indexed="64"/>
      </bottom>
      <diagonal/>
    </border>
    <border>
      <left style="thin">
        <color indexed="8"/>
      </left>
      <right style="medium">
        <color indexed="64"/>
      </right>
      <top style="thin">
        <color indexed="9"/>
      </top>
      <bottom style="medium">
        <color indexed="64"/>
      </bottom>
      <diagonal/>
    </border>
    <border>
      <left style="thin">
        <color indexed="9"/>
      </left>
      <right style="thin">
        <color indexed="9"/>
      </right>
      <top/>
      <bottom style="thin">
        <color indexed="9"/>
      </bottom>
      <diagonal/>
    </border>
    <border>
      <left style="medium">
        <color indexed="8"/>
      </left>
      <right style="thin">
        <color indexed="8"/>
      </right>
      <top/>
      <bottom/>
      <diagonal/>
    </border>
    <border>
      <left style="medium">
        <color indexed="64"/>
      </left>
      <right style="thin">
        <color indexed="8"/>
      </right>
      <top/>
      <bottom style="thin">
        <color indexed="9"/>
      </bottom>
      <diagonal/>
    </border>
    <border>
      <left style="thin">
        <color indexed="8"/>
      </left>
      <right style="medium">
        <color indexed="64"/>
      </right>
      <top/>
      <bottom style="thin">
        <color indexed="9"/>
      </bottom>
      <diagonal/>
    </border>
    <border>
      <left style="medium">
        <color indexed="64"/>
      </left>
      <right style="thin">
        <color indexed="8"/>
      </right>
      <top/>
      <bottom/>
      <diagonal/>
    </border>
    <border>
      <left style="thin">
        <color indexed="8"/>
      </left>
      <right/>
      <top style="medium">
        <color indexed="8"/>
      </top>
      <bottom/>
      <diagonal/>
    </border>
    <border>
      <left/>
      <right style="thin">
        <color indexed="8"/>
      </right>
      <top style="medium">
        <color indexed="8"/>
      </top>
      <bottom/>
      <diagonal/>
    </border>
    <border>
      <left style="medium">
        <color indexed="64"/>
      </left>
      <right style="thin">
        <color indexed="8"/>
      </right>
      <top style="thin">
        <color indexed="9"/>
      </top>
      <bottom/>
      <diagonal/>
    </border>
    <border>
      <left style="thin">
        <color indexed="8"/>
      </left>
      <right style="medium">
        <color indexed="64"/>
      </right>
      <top style="thin">
        <color indexed="9"/>
      </top>
      <bottom/>
      <diagonal/>
    </border>
    <border>
      <left style="medium">
        <color indexed="64"/>
      </left>
      <right style="thin">
        <color indexed="8"/>
      </right>
      <top style="medium">
        <color indexed="8"/>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8"/>
      </bottom>
      <diagonal/>
    </border>
    <border>
      <left style="medium">
        <color indexed="64"/>
      </left>
      <right style="medium">
        <color indexed="64"/>
      </right>
      <top style="medium">
        <color indexed="8"/>
      </top>
      <bottom/>
      <diagonal/>
    </border>
    <border>
      <left style="medium">
        <color indexed="64"/>
      </left>
      <right style="medium">
        <color indexed="64"/>
      </right>
      <top/>
      <bottom style="medium">
        <color indexed="64"/>
      </bottom>
      <diagonal/>
    </border>
    <border>
      <left style="thin">
        <color indexed="8"/>
      </left>
      <right/>
      <top/>
      <bottom style="medium">
        <color indexed="8"/>
      </bottom>
      <diagonal/>
    </border>
    <border>
      <left style="thin">
        <color indexed="8"/>
      </left>
      <right/>
      <top/>
      <bottom style="medium">
        <color indexed="64"/>
      </bottom>
      <diagonal/>
    </border>
    <border>
      <left style="medium">
        <color indexed="64"/>
      </left>
      <right style="medium">
        <color indexed="64"/>
      </right>
      <top/>
      <bottom style="thin">
        <color indexed="9"/>
      </bottom>
      <diagonal/>
    </border>
    <border>
      <left style="medium">
        <color indexed="64"/>
      </left>
      <right style="medium">
        <color indexed="64"/>
      </right>
      <top style="thin">
        <color indexed="9"/>
      </top>
      <bottom style="thin">
        <color indexed="9"/>
      </bottom>
      <diagonal/>
    </border>
    <border>
      <left style="medium">
        <color indexed="64"/>
      </left>
      <right style="medium">
        <color indexed="64"/>
      </right>
      <top style="thin">
        <color indexed="9"/>
      </top>
      <bottom style="medium">
        <color indexed="8"/>
      </bottom>
      <diagonal/>
    </border>
    <border>
      <left style="medium">
        <color indexed="64"/>
      </left>
      <right style="medium">
        <color indexed="64"/>
      </right>
      <top style="thin">
        <color indexed="9"/>
      </top>
      <bottom/>
      <diagonal/>
    </border>
    <border>
      <left style="medium">
        <color indexed="64"/>
      </left>
      <right style="medium">
        <color indexed="64"/>
      </right>
      <top style="thin">
        <color indexed="9"/>
      </top>
      <bottom style="medium">
        <color indexed="64"/>
      </bottom>
      <diagonal/>
    </border>
    <border>
      <left style="medium">
        <color indexed="64"/>
      </left>
      <right style="thin">
        <color indexed="9"/>
      </right>
      <top style="medium">
        <color indexed="64"/>
      </top>
      <bottom style="thin">
        <color indexed="8"/>
      </bottom>
      <diagonal/>
    </border>
    <border>
      <left style="thin">
        <color indexed="9"/>
      </left>
      <right style="medium">
        <color indexed="64"/>
      </right>
      <top style="medium">
        <color indexed="64"/>
      </top>
      <bottom style="thin">
        <color indexed="8"/>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top style="medium">
        <color indexed="8"/>
      </top>
      <bottom/>
      <diagonal/>
    </border>
    <border>
      <left/>
      <right style="medium">
        <color indexed="64"/>
      </right>
      <top style="medium">
        <color indexed="8"/>
      </top>
      <bottom/>
      <diagonal/>
    </border>
    <border>
      <left style="medium">
        <color indexed="64"/>
      </left>
      <right style="thin">
        <color indexed="9"/>
      </right>
      <top style="medium">
        <color indexed="64"/>
      </top>
      <bottom/>
      <diagonal/>
    </border>
    <border>
      <left style="thin">
        <color indexed="9"/>
      </left>
      <right style="thin">
        <color indexed="8"/>
      </right>
      <top style="medium">
        <color indexed="64"/>
      </top>
      <bottom/>
      <diagonal/>
    </border>
    <border>
      <left style="thin">
        <color indexed="8"/>
      </left>
      <right style="thin">
        <color indexed="9"/>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style="medium">
        <color indexed="64"/>
      </left>
      <right style="thin">
        <color indexed="8"/>
      </right>
      <top/>
      <bottom style="medium">
        <color indexed="64"/>
      </bottom>
      <diagonal/>
    </border>
    <border>
      <left style="medium">
        <color indexed="64"/>
      </left>
      <right style="medium">
        <color indexed="8"/>
      </right>
      <top style="medium">
        <color indexed="64"/>
      </top>
      <bottom style="medium">
        <color indexed="8"/>
      </bottom>
      <diagonal/>
    </border>
    <border>
      <left style="medium">
        <color indexed="8"/>
      </left>
      <right style="thin">
        <color indexed="8"/>
      </right>
      <top style="medium">
        <color indexed="64"/>
      </top>
      <bottom style="medium">
        <color indexed="8"/>
      </bottom>
      <diagonal/>
    </border>
    <border>
      <left style="thin">
        <color indexed="8"/>
      </left>
      <right style="medium">
        <color indexed="8"/>
      </right>
      <top style="medium">
        <color indexed="64"/>
      </top>
      <bottom/>
      <diagonal/>
    </border>
    <border>
      <left style="medium">
        <color indexed="64"/>
      </left>
      <right style="thin">
        <color indexed="8"/>
      </right>
      <top/>
      <bottom style="medium">
        <color indexed="8"/>
      </bottom>
      <diagonal/>
    </border>
    <border>
      <left style="medium">
        <color indexed="8"/>
      </left>
      <right/>
      <top style="medium">
        <color indexed="64"/>
      </top>
      <bottom/>
      <diagonal/>
    </border>
    <border>
      <left style="medium">
        <color indexed="64"/>
      </left>
      <right style="thin">
        <color indexed="9"/>
      </right>
      <top style="medium">
        <color indexed="64"/>
      </top>
      <bottom style="medium">
        <color indexed="8"/>
      </bottom>
      <diagonal/>
    </border>
    <border>
      <left style="thin">
        <color indexed="9"/>
      </left>
      <right style="thin">
        <color indexed="9"/>
      </right>
      <top style="medium">
        <color indexed="64"/>
      </top>
      <bottom style="medium">
        <color indexed="8"/>
      </bottom>
      <diagonal/>
    </border>
    <border>
      <left style="thin">
        <color indexed="9"/>
      </left>
      <right style="medium">
        <color indexed="64"/>
      </right>
      <top style="medium">
        <color indexed="64"/>
      </top>
      <bottom/>
      <diagonal/>
    </border>
    <border>
      <left style="medium">
        <color indexed="64"/>
      </left>
      <right style="thin">
        <color indexed="8"/>
      </right>
      <top style="thin">
        <color indexed="9"/>
      </top>
      <bottom style="medium">
        <color indexed="8"/>
      </bottom>
      <diagonal/>
    </border>
    <border>
      <left style="medium">
        <color indexed="64"/>
      </left>
      <right style="medium">
        <color indexed="64"/>
      </right>
      <top style="medium">
        <color indexed="64"/>
      </top>
      <bottom style="medium">
        <color indexed="64"/>
      </bottom>
      <diagonal/>
    </border>
    <border>
      <left style="medium">
        <color indexed="8"/>
      </left>
      <right style="thin">
        <color indexed="9"/>
      </right>
      <top style="medium">
        <color indexed="64"/>
      </top>
      <bottom style="medium">
        <color indexed="8"/>
      </bottom>
      <diagonal/>
    </border>
    <border>
      <left style="thin">
        <color indexed="8"/>
      </left>
      <right style="thin">
        <color indexed="8"/>
      </right>
      <top style="medium">
        <color indexed="64"/>
      </top>
      <bottom style="medium">
        <color indexed="8"/>
      </bottom>
      <diagonal/>
    </border>
    <border>
      <left style="thin">
        <color indexed="8"/>
      </left>
      <right style="thin">
        <color indexed="8"/>
      </right>
      <top style="medium">
        <color indexed="64"/>
      </top>
      <bottom style="medium">
        <color indexed="64"/>
      </bottom>
      <diagonal/>
    </border>
    <border>
      <left style="thin">
        <color indexed="8"/>
      </left>
      <right style="medium">
        <color indexed="8"/>
      </right>
      <top style="medium">
        <color indexed="64"/>
      </top>
      <bottom style="medium">
        <color indexed="64"/>
      </bottom>
      <diagonal/>
    </border>
    <border>
      <left style="medium">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9"/>
      </right>
      <top style="medium">
        <color indexed="64"/>
      </top>
      <bottom style="medium">
        <color indexed="8"/>
      </bottom>
      <diagonal/>
    </border>
    <border>
      <left style="thin">
        <color indexed="9"/>
      </left>
      <right style="medium">
        <color indexed="8"/>
      </right>
      <top style="medium">
        <color indexed="64"/>
      </top>
      <bottom style="medium">
        <color indexed="8"/>
      </bottom>
      <diagonal/>
    </border>
    <border>
      <left style="medium">
        <color indexed="64"/>
      </left>
      <right style="medium">
        <color indexed="8"/>
      </right>
      <top style="medium">
        <color indexed="8"/>
      </top>
      <bottom/>
      <diagonal/>
    </border>
    <border>
      <left style="medium">
        <color indexed="8"/>
      </left>
      <right style="medium">
        <color indexed="64"/>
      </right>
      <top style="medium">
        <color indexed="8"/>
      </top>
      <bottom/>
      <diagonal/>
    </border>
    <border>
      <left style="medium">
        <color indexed="64"/>
      </left>
      <right style="medium">
        <color indexed="8"/>
      </right>
      <top/>
      <bottom/>
      <diagonal/>
    </border>
    <border>
      <left style="medium">
        <color indexed="8"/>
      </left>
      <right style="medium">
        <color indexed="64"/>
      </right>
      <top/>
      <bottom/>
      <diagonal/>
    </border>
    <border>
      <left style="medium">
        <color indexed="64"/>
      </left>
      <right style="medium">
        <color indexed="8"/>
      </right>
      <top/>
      <bottom style="medium">
        <color indexed="8"/>
      </bottom>
      <diagonal/>
    </border>
    <border>
      <left style="medium">
        <color indexed="8"/>
      </left>
      <right style="medium">
        <color indexed="64"/>
      </right>
      <top/>
      <bottom style="medium">
        <color indexed="8"/>
      </bottom>
      <diagonal/>
    </border>
    <border>
      <left style="medium">
        <color indexed="8"/>
      </left>
      <right style="medium">
        <color indexed="64"/>
      </right>
      <top/>
      <bottom style="medium">
        <color indexed="64"/>
      </bottom>
      <diagonal/>
    </border>
    <border>
      <left/>
      <right/>
      <top/>
      <bottom style="thin">
        <color indexed="28"/>
      </bottom>
      <diagonal/>
    </border>
    <border>
      <left style="thin">
        <color indexed="28"/>
      </left>
      <right/>
      <top style="medium">
        <color indexed="64"/>
      </top>
      <bottom style="medium">
        <color indexed="8"/>
      </bottom>
      <diagonal/>
    </border>
    <border>
      <left/>
      <right/>
      <top style="medium">
        <color indexed="64"/>
      </top>
      <bottom style="medium">
        <color indexed="8"/>
      </bottom>
      <diagonal/>
    </border>
    <border>
      <left/>
      <right/>
      <top style="medium">
        <color indexed="64"/>
      </top>
      <bottom/>
      <diagonal/>
    </border>
    <border>
      <left style="thin">
        <color indexed="8"/>
      </left>
      <right/>
      <top/>
      <bottom style="thin">
        <color indexed="28"/>
      </bottom>
      <diagonal/>
    </border>
    <border>
      <left/>
      <right style="thin">
        <color indexed="8"/>
      </right>
      <top style="thin">
        <color indexed="8"/>
      </top>
      <bottom/>
      <diagonal/>
    </border>
    <border>
      <left style="medium">
        <color indexed="8"/>
      </left>
      <right/>
      <top style="medium">
        <color indexed="64"/>
      </top>
      <bottom style="medium">
        <color indexed="8"/>
      </bottom>
      <diagonal/>
    </border>
    <border>
      <left/>
      <right style="thin">
        <color indexed="8"/>
      </right>
      <top style="medium">
        <color indexed="64"/>
      </top>
      <bottom style="medium">
        <color indexed="8"/>
      </bottom>
      <diagonal/>
    </border>
    <border>
      <left/>
      <right/>
      <top/>
      <bottom style="medium">
        <color indexed="64"/>
      </bottom>
      <diagonal/>
    </border>
    <border>
      <left style="thin">
        <color indexed="9"/>
      </left>
      <right/>
      <top style="medium">
        <color indexed="64"/>
      </top>
      <bottom style="medium">
        <color indexed="8"/>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right style="thin">
        <color indexed="64"/>
      </right>
      <top style="thin">
        <color indexed="64"/>
      </top>
      <bottom style="thin">
        <color indexed="64"/>
      </bottom>
      <diagonal/>
    </border>
    <border>
      <left/>
      <right style="thin">
        <color indexed="8"/>
      </right>
      <top style="medium">
        <color indexed="64"/>
      </top>
      <bottom/>
      <diagonal/>
    </border>
    <border>
      <left style="thin">
        <color indexed="8"/>
      </left>
      <right style="thin">
        <color indexed="8"/>
      </right>
      <top/>
      <bottom style="thin">
        <color indexed="64"/>
      </bottom>
      <diagonal/>
    </border>
    <border>
      <left style="thin">
        <color indexed="8"/>
      </left>
      <right style="thin">
        <color indexed="8"/>
      </right>
      <top style="thin">
        <color indexed="64"/>
      </top>
      <bottom/>
      <diagonal/>
    </border>
    <border>
      <left style="thin">
        <color indexed="8"/>
      </left>
      <right/>
      <top style="thin">
        <color indexed="64"/>
      </top>
      <bottom/>
      <diagonal/>
    </border>
    <border>
      <left style="thin">
        <color indexed="8"/>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8"/>
      </left>
      <right style="medium">
        <color indexed="64"/>
      </right>
      <top/>
      <bottom style="medium">
        <color indexed="64"/>
      </bottom>
      <diagonal/>
    </border>
    <border>
      <left style="thin">
        <color indexed="8"/>
      </left>
      <right style="medium">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8"/>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8"/>
      </right>
      <top style="thin">
        <color indexed="8"/>
      </top>
      <bottom style="medium">
        <color indexed="8"/>
      </bottom>
      <diagonal/>
    </border>
    <border>
      <left style="medium">
        <color indexed="8"/>
      </left>
      <right style="medium">
        <color indexed="8"/>
      </right>
      <top style="medium">
        <color indexed="64"/>
      </top>
      <bottom style="thin">
        <color indexed="8"/>
      </bottom>
      <diagonal/>
    </border>
    <border>
      <left style="medium">
        <color indexed="8"/>
      </left>
      <right style="medium">
        <color indexed="8"/>
      </right>
      <top style="thin">
        <color indexed="8"/>
      </top>
      <bottom style="medium">
        <color indexed="8"/>
      </bottom>
      <diagonal/>
    </border>
    <border>
      <left style="thin">
        <color indexed="8"/>
      </left>
      <right/>
      <top style="thin">
        <color indexed="64"/>
      </top>
      <bottom style="thin">
        <color indexed="64"/>
      </bottom>
      <diagonal/>
    </border>
    <border>
      <left/>
      <right style="medium">
        <color indexed="8"/>
      </right>
      <top style="thin">
        <color indexed="64"/>
      </top>
      <bottom style="thin">
        <color indexed="64"/>
      </bottom>
      <diagonal/>
    </border>
    <border>
      <left style="thin">
        <color indexed="8"/>
      </left>
      <right style="thin">
        <color indexed="8"/>
      </right>
      <top style="thin">
        <color indexed="64"/>
      </top>
      <bottom style="thin">
        <color indexed="8"/>
      </bottom>
      <diagonal/>
    </border>
    <border>
      <left style="thin">
        <color indexed="8"/>
      </left>
      <right style="medium">
        <color indexed="8"/>
      </right>
      <top style="thin">
        <color indexed="64"/>
      </top>
      <bottom style="thin">
        <color indexed="8"/>
      </bottom>
      <diagonal/>
    </border>
    <border>
      <left style="thin">
        <color indexed="8"/>
      </left>
      <right/>
      <top style="thin">
        <color indexed="64"/>
      </top>
      <bottom style="medium">
        <color indexed="64"/>
      </bottom>
      <diagonal/>
    </border>
    <border>
      <left/>
      <right style="medium">
        <color indexed="8"/>
      </right>
      <top style="thin">
        <color indexed="64"/>
      </top>
      <bottom style="medium">
        <color indexed="64"/>
      </bottom>
      <diagonal/>
    </border>
    <border>
      <left style="medium">
        <color indexed="8"/>
      </left>
      <right/>
      <top/>
      <bottom style="medium">
        <color indexed="8"/>
      </bottom>
      <diagonal/>
    </border>
    <border>
      <left/>
      <right style="medium">
        <color indexed="64"/>
      </right>
      <top/>
      <bottom style="medium">
        <color indexed="8"/>
      </bottom>
      <diagonal/>
    </border>
    <border>
      <left style="medium">
        <color indexed="8"/>
      </left>
      <right/>
      <top style="medium">
        <color indexed="8"/>
      </top>
      <bottom/>
      <diagonal/>
    </border>
    <border>
      <left style="thin">
        <color indexed="8"/>
      </left>
      <right style="thin">
        <color indexed="9"/>
      </right>
      <top/>
      <bottom style="thin">
        <color indexed="9"/>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pplyNumberFormat="0" applyFill="0" applyBorder="0" applyProtection="0">
      <alignment vertical="top" wrapText="1"/>
    </xf>
  </cellStyleXfs>
  <cellXfs count="777">
    <xf numFmtId="0" fontId="0" fillId="0" borderId="0" xfId="0" applyFont="1" applyAlignment="1">
      <alignment vertical="top" wrapText="1"/>
    </xf>
    <xf numFmtId="0" fontId="1" fillId="0" borderId="0" xfId="0" applyNumberFormat="1" applyFont="1" applyAlignment="1">
      <alignment vertical="top" wrapText="1"/>
    </xf>
    <xf numFmtId="0" fontId="2" fillId="0" borderId="1" xfId="0" applyNumberFormat="1" applyFont="1" applyBorder="1" applyAlignment="1">
      <alignment horizontal="center" vertical="center"/>
    </xf>
    <xf numFmtId="1" fontId="3" fillId="2" borderId="1" xfId="0" applyNumberFormat="1" applyFont="1" applyFill="1" applyBorder="1" applyAlignment="1">
      <alignment horizontal="center" vertical="center" wrapText="1"/>
    </xf>
    <xf numFmtId="0" fontId="4" fillId="0" borderId="1" xfId="0" applyNumberFormat="1" applyFont="1" applyBorder="1" applyAlignment="1">
      <alignment horizontal="center" vertical="center" wrapText="1"/>
    </xf>
    <xf numFmtId="1" fontId="3" fillId="0" borderId="4" xfId="0" applyNumberFormat="1" applyFont="1" applyBorder="1" applyAlignment="1">
      <alignment vertical="center" wrapText="1"/>
    </xf>
    <xf numFmtId="0" fontId="5" fillId="0" borderId="1" xfId="0" applyNumberFormat="1" applyFont="1" applyBorder="1" applyAlignment="1">
      <alignment horizontal="center" vertical="center"/>
    </xf>
    <xf numFmtId="1" fontId="3" fillId="0" borderId="5" xfId="0" applyNumberFormat="1" applyFont="1" applyBorder="1" applyAlignment="1">
      <alignment vertical="center" wrapText="1"/>
    </xf>
    <xf numFmtId="1" fontId="3" fillId="0" borderId="6" xfId="0" applyNumberFormat="1" applyFont="1" applyBorder="1" applyAlignment="1">
      <alignment vertical="center" wrapText="1"/>
    </xf>
    <xf numFmtId="0" fontId="4" fillId="0" borderId="1" xfId="0" applyNumberFormat="1" applyFont="1" applyBorder="1" applyAlignment="1">
      <alignment horizontal="center" vertical="center"/>
    </xf>
    <xf numFmtId="0" fontId="4" fillId="0" borderId="1" xfId="0" applyNumberFormat="1" applyFont="1" applyBorder="1" applyAlignment="1">
      <alignment horizontal="left" vertical="center"/>
    </xf>
    <xf numFmtId="0" fontId="4" fillId="0" borderId="1" xfId="0" applyNumberFormat="1" applyFont="1" applyBorder="1" applyAlignment="1">
      <alignment vertical="center"/>
    </xf>
    <xf numFmtId="0" fontId="4" fillId="0" borderId="1" xfId="0" applyNumberFormat="1" applyFont="1" applyBorder="1" applyAlignment="1">
      <alignment vertical="center" wrapText="1"/>
    </xf>
    <xf numFmtId="1" fontId="4" fillId="0" borderId="2" xfId="0" applyNumberFormat="1" applyFont="1" applyBorder="1" applyAlignment="1">
      <alignment vertical="center" wrapText="1"/>
    </xf>
    <xf numFmtId="0" fontId="4" fillId="0" borderId="3" xfId="0" applyNumberFormat="1" applyFont="1" applyBorder="1" applyAlignment="1">
      <alignment vertical="center" wrapText="1"/>
    </xf>
    <xf numFmtId="0" fontId="1" fillId="0" borderId="5" xfId="0" applyFont="1" applyBorder="1" applyAlignment="1">
      <alignment vertical="center" wrapText="1"/>
    </xf>
    <xf numFmtId="0" fontId="4" fillId="0" borderId="7" xfId="0" applyNumberFormat="1" applyFont="1" applyBorder="1" applyAlignment="1">
      <alignment horizontal="center" vertical="center" wrapText="1"/>
    </xf>
    <xf numFmtId="0" fontId="4" fillId="0" borderId="7" xfId="0" applyNumberFormat="1" applyFont="1" applyBorder="1" applyAlignment="1">
      <alignment horizontal="left" vertical="center" wrapText="1"/>
    </xf>
    <xf numFmtId="0" fontId="1" fillId="0" borderId="6" xfId="0" applyFont="1" applyBorder="1" applyAlignment="1">
      <alignment vertical="center" wrapText="1"/>
    </xf>
    <xf numFmtId="0" fontId="4" fillId="0" borderId="6" xfId="0" applyNumberFormat="1" applyFont="1" applyBorder="1" applyAlignment="1">
      <alignment horizontal="center" vertical="center" wrapText="1"/>
    </xf>
    <xf numFmtId="0" fontId="4" fillId="0" borderId="6" xfId="0" applyNumberFormat="1" applyFont="1" applyBorder="1" applyAlignment="1">
      <alignment horizontal="left" vertical="center" wrapText="1"/>
    </xf>
    <xf numFmtId="1" fontId="4" fillId="0" borderId="1" xfId="0" applyNumberFormat="1" applyFont="1" applyBorder="1" applyAlignment="1">
      <alignment horizontal="left" vertical="center"/>
    </xf>
    <xf numFmtId="0" fontId="4" fillId="0" borderId="2" xfId="0" applyNumberFormat="1" applyFont="1" applyBorder="1" applyAlignment="1">
      <alignment vertical="center" wrapText="1"/>
    </xf>
    <xf numFmtId="1" fontId="4" fillId="0" borderId="1" xfId="0" applyNumberFormat="1" applyFont="1" applyBorder="1" applyAlignment="1">
      <alignment vertical="center" wrapText="1"/>
    </xf>
    <xf numFmtId="1" fontId="4" fillId="0" borderId="5" xfId="0" applyNumberFormat="1" applyFont="1" applyBorder="1" applyAlignment="1">
      <alignment vertical="center" wrapText="1"/>
    </xf>
    <xf numFmtId="1" fontId="4" fillId="0" borderId="8" xfId="0" applyNumberFormat="1" applyFont="1" applyBorder="1" applyAlignment="1">
      <alignment vertical="center" wrapText="1"/>
    </xf>
    <xf numFmtId="1" fontId="4" fillId="0" borderId="7" xfId="0" applyNumberFormat="1" applyFont="1" applyBorder="1" applyAlignment="1">
      <alignment vertical="center" wrapText="1"/>
    </xf>
    <xf numFmtId="1" fontId="4" fillId="0" borderId="6" xfId="0" applyNumberFormat="1" applyFont="1" applyBorder="1" applyAlignment="1">
      <alignment vertical="center" wrapText="1"/>
    </xf>
    <xf numFmtId="0" fontId="4" fillId="2" borderId="1" xfId="0" applyNumberFormat="1" applyFont="1" applyFill="1" applyBorder="1" applyAlignment="1">
      <alignment horizontal="left" vertical="center"/>
    </xf>
    <xf numFmtId="1" fontId="4" fillId="0" borderId="1" xfId="0" applyNumberFormat="1" applyFont="1" applyBorder="1" applyAlignment="1">
      <alignment vertical="center"/>
    </xf>
    <xf numFmtId="0" fontId="4" fillId="0" borderId="6" xfId="0" applyNumberFormat="1" applyFont="1" applyBorder="1" applyAlignment="1">
      <alignment vertical="center" wrapText="1"/>
    </xf>
    <xf numFmtId="0" fontId="1" fillId="0" borderId="7" xfId="0" applyFont="1" applyBorder="1" applyAlignment="1">
      <alignment vertical="center" wrapText="1"/>
    </xf>
    <xf numFmtId="0" fontId="1" fillId="0" borderId="0" xfId="0" applyNumberFormat="1" applyFont="1" applyAlignment="1">
      <alignment vertical="top" wrapText="1"/>
    </xf>
    <xf numFmtId="0" fontId="4" fillId="0" borderId="62" xfId="0" applyNumberFormat="1" applyFont="1" applyBorder="1" applyAlignment="1">
      <alignment horizontal="right" vertical="center" wrapText="1"/>
    </xf>
    <xf numFmtId="15" fontId="4" fillId="0" borderId="61" xfId="0" applyNumberFormat="1" applyFont="1" applyBorder="1" applyAlignment="1">
      <alignment horizontal="center" vertical="center" wrapText="1"/>
    </xf>
    <xf numFmtId="15" fontId="4" fillId="0" borderId="22" xfId="0" applyNumberFormat="1" applyFont="1" applyBorder="1" applyAlignment="1">
      <alignment horizontal="center" vertical="center" wrapText="1"/>
    </xf>
    <xf numFmtId="0" fontId="4" fillId="0" borderId="64" xfId="0" applyNumberFormat="1" applyFont="1" applyBorder="1" applyAlignment="1">
      <alignment horizontal="right" vertical="center" wrapText="1"/>
    </xf>
    <xf numFmtId="1" fontId="4" fillId="12" borderId="63" xfId="0" applyNumberFormat="1" applyFont="1" applyFill="1" applyBorder="1" applyAlignment="1">
      <alignment horizontal="center" vertical="center" wrapText="1"/>
    </xf>
    <xf numFmtId="1" fontId="4" fillId="12" borderId="1" xfId="0" applyNumberFormat="1" applyFont="1" applyFill="1" applyBorder="1" applyAlignment="1">
      <alignment horizontal="center" vertical="center" wrapText="1"/>
    </xf>
    <xf numFmtId="0" fontId="4" fillId="0" borderId="64" xfId="0" applyNumberFormat="1" applyFont="1" applyBorder="1" applyAlignment="1">
      <alignment horizontal="center"/>
    </xf>
    <xf numFmtId="0" fontId="4" fillId="0" borderId="24" xfId="0" applyNumberFormat="1" applyFont="1" applyBorder="1" applyAlignment="1">
      <alignment horizontal="center" vertical="center" wrapText="1"/>
    </xf>
    <xf numFmtId="0" fontId="4" fillId="0" borderId="63" xfId="0" applyNumberFormat="1" applyFont="1" applyBorder="1" applyAlignment="1">
      <alignment horizontal="center" vertical="center"/>
    </xf>
    <xf numFmtId="0" fontId="6" fillId="0" borderId="24" xfId="0" applyNumberFormat="1" applyFont="1" applyBorder="1" applyAlignment="1">
      <alignment horizontal="center" vertical="center"/>
    </xf>
    <xf numFmtId="0" fontId="4" fillId="0" borderId="24" xfId="0" applyNumberFormat="1" applyFont="1" applyBorder="1" applyAlignment="1">
      <alignment horizontal="center" vertical="center"/>
    </xf>
    <xf numFmtId="0" fontId="4" fillId="0" borderId="21" xfId="0" applyNumberFormat="1" applyFont="1" applyBorder="1" applyAlignment="1">
      <alignment horizontal="center" vertical="center" wrapText="1"/>
    </xf>
    <xf numFmtId="0" fontId="4" fillId="0" borderId="20" xfId="0" applyNumberFormat="1" applyFont="1" applyBorder="1" applyAlignment="1">
      <alignment horizontal="center" vertical="center"/>
    </xf>
    <xf numFmtId="0" fontId="4" fillId="0" borderId="21" xfId="0" applyNumberFormat="1" applyFont="1" applyBorder="1" applyAlignment="1">
      <alignment horizontal="center" vertical="center"/>
    </xf>
    <xf numFmtId="0" fontId="1" fillId="0" borderId="0" xfId="0" applyNumberFormat="1" applyFont="1" applyAlignment="1">
      <alignment vertical="top" wrapText="1"/>
    </xf>
    <xf numFmtId="0" fontId="7" fillId="0" borderId="18" xfId="0" applyNumberFormat="1" applyFont="1" applyBorder="1" applyAlignment="1">
      <alignment horizontal="center" vertical="center"/>
    </xf>
    <xf numFmtId="0" fontId="7" fillId="0" borderId="11" xfId="0" applyNumberFormat="1" applyFont="1" applyBorder="1" applyAlignment="1">
      <alignment horizontal="center" vertical="center"/>
    </xf>
    <xf numFmtId="0" fontId="7" fillId="0" borderId="11" xfId="0" applyNumberFormat="1" applyFont="1" applyBorder="1" applyAlignment="1">
      <alignment horizontal="center" vertical="center" wrapText="1"/>
    </xf>
    <xf numFmtId="0" fontId="7" fillId="0" borderId="19" xfId="0" applyNumberFormat="1" applyFont="1" applyBorder="1" applyAlignment="1">
      <alignment horizontal="center" vertical="center" wrapText="1"/>
    </xf>
    <xf numFmtId="0" fontId="8" fillId="0" borderId="22" xfId="0" applyNumberFormat="1" applyFont="1" applyBorder="1" applyAlignment="1">
      <alignment horizontal="center" vertical="center"/>
    </xf>
    <xf numFmtId="16" fontId="8" fillId="0" borderId="22" xfId="0" applyNumberFormat="1" applyFont="1" applyBorder="1" applyAlignment="1">
      <alignment horizontal="center" vertical="center"/>
    </xf>
    <xf numFmtId="1" fontId="8" fillId="0" borderId="22" xfId="0" applyNumberFormat="1" applyFont="1" applyBorder="1" applyAlignment="1">
      <alignment vertical="center" wrapText="1"/>
    </xf>
    <xf numFmtId="0" fontId="8" fillId="0" borderId="22" xfId="0" applyNumberFormat="1" applyFont="1" applyBorder="1" applyAlignment="1">
      <alignment vertical="center" wrapText="1"/>
    </xf>
    <xf numFmtId="20" fontId="8" fillId="0" borderId="22" xfId="0" applyNumberFormat="1" applyFont="1" applyBorder="1" applyAlignment="1">
      <alignment vertical="center" wrapText="1"/>
    </xf>
    <xf numFmtId="0" fontId="8" fillId="0" borderId="1" xfId="0" applyNumberFormat="1" applyFont="1" applyBorder="1" applyAlignment="1">
      <alignment horizontal="center" vertical="center"/>
    </xf>
    <xf numFmtId="16" fontId="8" fillId="0" borderId="1" xfId="0" applyNumberFormat="1" applyFont="1" applyBorder="1" applyAlignment="1">
      <alignment horizontal="center" vertical="center"/>
    </xf>
    <xf numFmtId="1" fontId="8" fillId="0" borderId="1" xfId="0" applyNumberFormat="1" applyFont="1" applyBorder="1" applyAlignment="1">
      <alignment vertical="center" wrapText="1"/>
    </xf>
    <xf numFmtId="0" fontId="8" fillId="0" borderId="1" xfId="0" applyNumberFormat="1" applyFont="1" applyBorder="1" applyAlignment="1">
      <alignment vertical="center" wrapText="1"/>
    </xf>
    <xf numFmtId="20" fontId="8" fillId="0" borderId="1" xfId="0" applyNumberFormat="1" applyFont="1" applyBorder="1" applyAlignment="1">
      <alignment vertical="center" wrapText="1"/>
    </xf>
    <xf numFmtId="0" fontId="1" fillId="0" borderId="0" xfId="0" applyNumberFormat="1" applyFont="1" applyAlignment="1">
      <alignment vertical="top" wrapText="1"/>
    </xf>
    <xf numFmtId="1" fontId="4" fillId="14" borderId="1" xfId="0" applyNumberFormat="1" applyFont="1" applyFill="1" applyBorder="1" applyAlignment="1">
      <alignment horizontal="center" vertical="center" wrapText="1"/>
    </xf>
    <xf numFmtId="0" fontId="9" fillId="0" borderId="1" xfId="0" applyNumberFormat="1" applyFont="1" applyBorder="1" applyAlignment="1">
      <alignment horizontal="left" vertical="center"/>
    </xf>
    <xf numFmtId="0" fontId="3" fillId="0" borderId="39" xfId="0" applyNumberFormat="1" applyFont="1" applyBorder="1" applyAlignment="1">
      <alignment horizontal="left" vertical="center"/>
    </xf>
    <xf numFmtId="0" fontId="1" fillId="0" borderId="0" xfId="0" applyNumberFormat="1" applyFont="1" applyAlignment="1">
      <alignment horizontal="center" vertical="top" wrapText="1"/>
    </xf>
    <xf numFmtId="0" fontId="4" fillId="0" borderId="39" xfId="0" applyNumberFormat="1" applyFont="1" applyBorder="1" applyAlignment="1">
      <alignment vertical="center" wrapText="1"/>
    </xf>
    <xf numFmtId="1" fontId="3" fillId="0" borderId="41" xfId="0" applyNumberFormat="1" applyFont="1" applyBorder="1" applyAlignment="1">
      <alignment vertical="center" wrapText="1"/>
    </xf>
    <xf numFmtId="0" fontId="9" fillId="0" borderId="1" xfId="0" applyNumberFormat="1" applyFont="1" applyBorder="1" applyAlignment="1">
      <alignment vertical="center"/>
    </xf>
    <xf numFmtId="0" fontId="4" fillId="0" borderId="39" xfId="0" applyNumberFormat="1" applyFont="1" applyBorder="1" applyAlignment="1">
      <alignment horizontal="center" vertical="center" wrapText="1"/>
    </xf>
    <xf numFmtId="0" fontId="4" fillId="0" borderId="41" xfId="0" applyNumberFormat="1" applyFont="1" applyBorder="1" applyAlignment="1">
      <alignment horizontal="center" vertical="center" wrapText="1"/>
    </xf>
    <xf numFmtId="0" fontId="4" fillId="0" borderId="49" xfId="0" applyNumberFormat="1" applyFont="1" applyBorder="1" applyAlignment="1">
      <alignment horizontal="center" vertical="center" wrapText="1"/>
    </xf>
    <xf numFmtId="0" fontId="4" fillId="0" borderId="45" xfId="0" applyNumberFormat="1" applyFont="1" applyBorder="1" applyAlignment="1">
      <alignment horizontal="center" vertical="center" wrapText="1"/>
    </xf>
    <xf numFmtId="1" fontId="4" fillId="0" borderId="73" xfId="0" applyNumberFormat="1" applyFont="1" applyBorder="1" applyAlignment="1">
      <alignment horizontal="center" vertical="center" wrapText="1"/>
    </xf>
    <xf numFmtId="1" fontId="4" fillId="0" borderId="6"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10" fillId="0" borderId="18" xfId="0" applyNumberFormat="1" applyFont="1" applyBorder="1" applyAlignment="1" applyProtection="1">
      <alignment horizontal="center" vertical="center" wrapText="1"/>
    </xf>
    <xf numFmtId="0" fontId="10" fillId="0" borderId="22" xfId="0" applyNumberFormat="1" applyFont="1" applyBorder="1" applyAlignment="1" applyProtection="1">
      <alignment horizontal="center" vertical="center"/>
    </xf>
    <xf numFmtId="1" fontId="10" fillId="6" borderId="22" xfId="0" applyNumberFormat="1" applyFont="1" applyFill="1" applyBorder="1" applyAlignment="1" applyProtection="1">
      <alignment horizontal="center" vertical="center" wrapText="1"/>
    </xf>
    <xf numFmtId="0" fontId="10" fillId="0" borderId="1" xfId="0" applyNumberFormat="1" applyFont="1" applyBorder="1" applyAlignment="1" applyProtection="1">
      <alignment horizontal="center" vertical="center"/>
    </xf>
    <xf numFmtId="1" fontId="10" fillId="6" borderId="1" xfId="0" applyNumberFormat="1" applyFont="1" applyFill="1" applyBorder="1" applyAlignment="1" applyProtection="1">
      <alignment horizontal="center" vertical="center" wrapText="1"/>
    </xf>
    <xf numFmtId="0" fontId="10" fillId="0" borderId="25" xfId="0" applyNumberFormat="1" applyFont="1" applyBorder="1" applyAlignment="1" applyProtection="1">
      <alignment horizontal="center" vertical="center"/>
    </xf>
    <xf numFmtId="0" fontId="10" fillId="0" borderId="0" xfId="0" applyFont="1" applyAlignment="1" applyProtection="1">
      <alignment horizontal="center" vertical="top" wrapText="1"/>
    </xf>
    <xf numFmtId="0" fontId="10" fillId="0" borderId="0" xfId="0" applyNumberFormat="1" applyFont="1" applyAlignment="1" applyProtection="1">
      <alignment vertical="top" wrapText="1"/>
    </xf>
    <xf numFmtId="0" fontId="10" fillId="0" borderId="0" xfId="0" applyFont="1" applyAlignment="1" applyProtection="1">
      <alignment vertical="top" wrapText="1"/>
    </xf>
    <xf numFmtId="1" fontId="10" fillId="13" borderId="19" xfId="0" applyNumberFormat="1" applyFont="1" applyFill="1" applyBorder="1" applyAlignment="1" applyProtection="1">
      <alignment horizontal="center" vertical="center" wrapText="1"/>
      <protection locked="0"/>
    </xf>
    <xf numFmtId="0" fontId="10" fillId="0" borderId="0" xfId="0" applyNumberFormat="1" applyFont="1" applyAlignment="1" applyProtection="1">
      <alignment horizontal="center" vertical="top" wrapText="1"/>
    </xf>
    <xf numFmtId="0" fontId="11" fillId="0" borderId="0" xfId="0" applyNumberFormat="1" applyFont="1" applyAlignment="1" applyProtection="1">
      <alignment vertical="top" wrapText="1"/>
    </xf>
    <xf numFmtId="0" fontId="10" fillId="0" borderId="0" xfId="0" applyNumberFormat="1" applyFont="1" applyAlignment="1" applyProtection="1">
      <alignment horizontal="center" vertical="center" wrapText="1"/>
    </xf>
    <xf numFmtId="0" fontId="15" fillId="0" borderId="0" xfId="0" applyNumberFormat="1" applyFont="1" applyAlignment="1" applyProtection="1">
      <alignment vertical="top" wrapText="1"/>
    </xf>
    <xf numFmtId="0" fontId="15" fillId="0" borderId="0" xfId="0" applyFont="1" applyAlignment="1" applyProtection="1">
      <alignment vertical="top" wrapText="1"/>
    </xf>
    <xf numFmtId="0" fontId="16" fillId="0" borderId="75" xfId="0" applyNumberFormat="1" applyFont="1" applyBorder="1" applyAlignment="1" applyProtection="1"/>
    <xf numFmtId="0" fontId="16" fillId="0" borderId="76" xfId="0" applyNumberFormat="1" applyFont="1" applyBorder="1" applyAlignment="1" applyProtection="1"/>
    <xf numFmtId="0" fontId="16" fillId="0" borderId="69" xfId="0" applyNumberFormat="1" applyFont="1" applyBorder="1" applyAlignment="1" applyProtection="1"/>
    <xf numFmtId="0" fontId="16" fillId="0" borderId="70" xfId="0" applyNumberFormat="1" applyFont="1" applyBorder="1" applyAlignment="1" applyProtection="1"/>
    <xf numFmtId="0" fontId="16" fillId="0" borderId="71" xfId="0" applyNumberFormat="1" applyFont="1" applyBorder="1" applyAlignment="1" applyProtection="1"/>
    <xf numFmtId="0" fontId="16" fillId="0" borderId="72" xfId="0" applyNumberFormat="1" applyFont="1" applyBorder="1" applyAlignment="1" applyProtection="1"/>
    <xf numFmtId="0" fontId="16" fillId="0" borderId="80" xfId="0" applyNumberFormat="1" applyFont="1" applyBorder="1" applyAlignment="1" applyProtection="1"/>
    <xf numFmtId="0" fontId="16" fillId="0" borderId="81" xfId="0" applyNumberFormat="1" applyFont="1" applyBorder="1" applyAlignment="1" applyProtection="1"/>
    <xf numFmtId="0" fontId="16" fillId="0" borderId="0" xfId="0" applyNumberFormat="1" applyFont="1" applyAlignment="1" applyProtection="1">
      <alignment vertical="top" wrapText="1"/>
    </xf>
    <xf numFmtId="0" fontId="10" fillId="0" borderId="45" xfId="0" applyFont="1" applyBorder="1" applyAlignment="1" applyProtection="1">
      <alignment horizontal="center" vertical="top" wrapText="1"/>
    </xf>
    <xf numFmtId="1" fontId="10" fillId="0" borderId="45" xfId="0" applyNumberFormat="1" applyFont="1" applyBorder="1" applyAlignment="1" applyProtection="1">
      <alignment horizontal="center" vertical="center"/>
    </xf>
    <xf numFmtId="1" fontId="10" fillId="0" borderId="133" xfId="0" applyNumberFormat="1" applyFont="1" applyBorder="1" applyAlignment="1" applyProtection="1">
      <alignment vertical="center" wrapText="1"/>
    </xf>
    <xf numFmtId="1" fontId="10" fillId="0" borderId="134" xfId="0" applyNumberFormat="1" applyFont="1" applyBorder="1" applyAlignment="1" applyProtection="1">
      <alignment vertical="center" wrapText="1"/>
    </xf>
    <xf numFmtId="1" fontId="10" fillId="0" borderId="134" xfId="0" applyNumberFormat="1" applyFont="1" applyBorder="1" applyAlignment="1" applyProtection="1">
      <alignment horizontal="center" vertical="center" wrapText="1"/>
    </xf>
    <xf numFmtId="1" fontId="10" fillId="0" borderId="45" xfId="0" applyNumberFormat="1" applyFont="1" applyBorder="1" applyAlignment="1" applyProtection="1">
      <alignment vertical="center" wrapText="1"/>
    </xf>
    <xf numFmtId="1" fontId="10" fillId="0" borderId="45" xfId="0" applyNumberFormat="1" applyFont="1" applyBorder="1" applyAlignment="1" applyProtection="1">
      <alignment horizontal="center" vertical="center" wrapText="1"/>
    </xf>
    <xf numFmtId="1" fontId="11" fillId="0" borderId="45" xfId="0" applyNumberFormat="1" applyFont="1" applyBorder="1" applyAlignment="1" applyProtection="1">
      <alignment vertical="center" wrapText="1"/>
    </xf>
    <xf numFmtId="1" fontId="16" fillId="0" borderId="45" xfId="0" applyNumberFormat="1" applyFont="1" applyBorder="1" applyAlignment="1" applyProtection="1">
      <alignment vertical="center" wrapText="1"/>
    </xf>
    <xf numFmtId="1" fontId="16" fillId="0" borderId="45" xfId="0" applyNumberFormat="1" applyFont="1" applyBorder="1" applyAlignment="1" applyProtection="1"/>
    <xf numFmtId="0" fontId="10" fillId="0" borderId="45" xfId="0" applyNumberFormat="1" applyFont="1" applyBorder="1" applyAlignment="1" applyProtection="1">
      <alignment vertical="top" wrapText="1"/>
    </xf>
    <xf numFmtId="1" fontId="14" fillId="0" borderId="45" xfId="0" applyNumberFormat="1" applyFont="1" applyBorder="1" applyAlignment="1" applyProtection="1">
      <alignment vertical="center"/>
    </xf>
    <xf numFmtId="1" fontId="14" fillId="0" borderId="45" xfId="0" applyNumberFormat="1" applyFont="1" applyBorder="1" applyAlignment="1" applyProtection="1">
      <alignment horizontal="center" vertical="center"/>
    </xf>
    <xf numFmtId="0" fontId="10" fillId="0" borderId="45" xfId="0" applyFont="1" applyBorder="1" applyAlignment="1" applyProtection="1">
      <alignment vertical="top" wrapText="1"/>
    </xf>
    <xf numFmtId="1" fontId="16" fillId="0" borderId="45" xfId="0" applyNumberFormat="1" applyFont="1" applyBorder="1" applyAlignment="1" applyProtection="1">
      <alignment horizontal="left"/>
    </xf>
    <xf numFmtId="1" fontId="10" fillId="0" borderId="45" xfId="0" applyNumberFormat="1" applyFont="1" applyBorder="1" applyAlignment="1" applyProtection="1">
      <alignment horizontal="left" vertical="center" wrapText="1"/>
    </xf>
    <xf numFmtId="1" fontId="10" fillId="0" borderId="45" xfId="0" applyNumberFormat="1" applyFont="1" applyBorder="1" applyAlignment="1" applyProtection="1">
      <alignment horizontal="left"/>
    </xf>
    <xf numFmtId="1" fontId="11" fillId="0" borderId="45" xfId="0" applyNumberFormat="1" applyFont="1" applyBorder="1" applyAlignment="1" applyProtection="1">
      <alignment horizontal="left" vertical="center"/>
    </xf>
    <xf numFmtId="1" fontId="11" fillId="0" borderId="45" xfId="0" applyNumberFormat="1" applyFont="1" applyBorder="1" applyAlignment="1" applyProtection="1">
      <alignment horizontal="left"/>
    </xf>
    <xf numFmtId="1" fontId="16" fillId="0" borderId="45" xfId="0" applyNumberFormat="1" applyFont="1" applyBorder="1" applyAlignment="1" applyProtection="1">
      <alignment horizontal="center" vertical="center"/>
    </xf>
    <xf numFmtId="1" fontId="10" fillId="0" borderId="45" xfId="0" applyNumberFormat="1" applyFont="1" applyBorder="1" applyAlignment="1" applyProtection="1">
      <alignment vertical="top" wrapText="1"/>
    </xf>
    <xf numFmtId="1" fontId="10" fillId="0" borderId="132" xfId="0" applyNumberFormat="1" applyFont="1" applyBorder="1" applyAlignment="1" applyProtection="1">
      <alignment horizontal="center" vertical="center" wrapText="1"/>
    </xf>
    <xf numFmtId="1" fontId="16" fillId="0" borderId="50" xfId="0" applyNumberFormat="1" applyFont="1" applyBorder="1" applyAlignment="1" applyProtection="1">
      <alignment horizontal="center" vertical="center"/>
    </xf>
    <xf numFmtId="1" fontId="10" fillId="0" borderId="60" xfId="0" applyNumberFormat="1" applyFont="1" applyBorder="1" applyAlignment="1" applyProtection="1">
      <alignment horizontal="center" vertical="center"/>
    </xf>
    <xf numFmtId="1" fontId="10" fillId="0" borderId="49" xfId="0" applyNumberFormat="1" applyFont="1" applyBorder="1" applyAlignment="1" applyProtection="1">
      <alignment horizontal="center" vertical="center"/>
    </xf>
    <xf numFmtId="1" fontId="10" fillId="0" borderId="137" xfId="0" applyNumberFormat="1" applyFont="1" applyBorder="1" applyAlignment="1" applyProtection="1">
      <alignment horizontal="center" vertical="center"/>
    </xf>
    <xf numFmtId="1" fontId="10" fillId="0" borderId="44" xfId="0" applyNumberFormat="1" applyFont="1" applyBorder="1" applyAlignment="1" applyProtection="1">
      <alignment horizontal="center" vertical="center"/>
    </xf>
    <xf numFmtId="1" fontId="10" fillId="0" borderId="48" xfId="0" applyNumberFormat="1" applyFont="1" applyBorder="1" applyAlignment="1" applyProtection="1">
      <alignment horizontal="center" vertical="center"/>
    </xf>
    <xf numFmtId="0" fontId="15" fillId="7" borderId="97" xfId="0" applyNumberFormat="1" applyFont="1" applyFill="1" applyBorder="1" applyAlignment="1" applyProtection="1">
      <alignment horizontal="center" vertical="center" wrapText="1"/>
    </xf>
    <xf numFmtId="0" fontId="15" fillId="7" borderId="98" xfId="0" applyNumberFormat="1" applyFont="1" applyFill="1" applyBorder="1" applyAlignment="1" applyProtection="1">
      <alignment horizontal="center" vertical="center" wrapText="1"/>
    </xf>
    <xf numFmtId="1" fontId="10" fillId="0" borderId="135" xfId="0" applyNumberFormat="1" applyFont="1" applyBorder="1" applyAlignment="1" applyProtection="1">
      <alignment horizontal="center" vertical="center" wrapText="1"/>
    </xf>
    <xf numFmtId="1" fontId="14" fillId="0" borderId="44" xfId="0" applyNumberFormat="1" applyFont="1" applyBorder="1" applyAlignment="1" applyProtection="1">
      <alignment horizontal="center" vertical="center"/>
    </xf>
    <xf numFmtId="1" fontId="10" fillId="0" borderId="45" xfId="0" applyNumberFormat="1" applyFont="1" applyBorder="1" applyAlignment="1" applyProtection="1">
      <alignment horizontal="left"/>
    </xf>
    <xf numFmtId="0" fontId="1" fillId="0" borderId="44" xfId="0" applyFont="1" applyBorder="1" applyAlignment="1"/>
    <xf numFmtId="15" fontId="4" fillId="0" borderId="116" xfId="0" applyNumberFormat="1" applyFont="1" applyBorder="1" applyAlignment="1">
      <alignment horizontal="center" vertical="center"/>
    </xf>
    <xf numFmtId="1" fontId="15" fillId="0" borderId="45" xfId="0" applyNumberFormat="1" applyFont="1" applyBorder="1" applyAlignment="1" applyProtection="1">
      <alignment vertical="top" wrapText="1"/>
    </xf>
    <xf numFmtId="0" fontId="15" fillId="0" borderId="45" xfId="0" applyFont="1" applyBorder="1" applyAlignment="1" applyProtection="1">
      <alignment vertical="top" wrapText="1"/>
    </xf>
    <xf numFmtId="1" fontId="10" fillId="0" borderId="134" xfId="0" applyNumberFormat="1" applyFont="1" applyBorder="1" applyAlignment="1" applyProtection="1">
      <alignment vertical="center"/>
    </xf>
    <xf numFmtId="0" fontId="10" fillId="0" borderId="0" xfId="0" applyNumberFormat="1" applyFont="1" applyAlignment="1" applyProtection="1">
      <alignment vertical="top"/>
    </xf>
    <xf numFmtId="0" fontId="10" fillId="0" borderId="135" xfId="0" applyNumberFormat="1" applyFont="1" applyBorder="1" applyAlignment="1" applyProtection="1">
      <alignment vertical="center"/>
    </xf>
    <xf numFmtId="1" fontId="10" fillId="0" borderId="45" xfId="0" applyNumberFormat="1" applyFont="1" applyBorder="1" applyAlignment="1" applyProtection="1">
      <alignment vertical="center"/>
    </xf>
    <xf numFmtId="0" fontId="4" fillId="24" borderId="1" xfId="0" applyNumberFormat="1" applyFont="1" applyFill="1" applyBorder="1" applyAlignment="1">
      <alignment horizontal="center" vertical="center" wrapText="1"/>
    </xf>
    <xf numFmtId="0" fontId="4" fillId="24" borderId="25" xfId="0" applyNumberFormat="1" applyFont="1" applyFill="1" applyBorder="1" applyAlignment="1">
      <alignment horizontal="center" vertical="center" wrapText="1"/>
    </xf>
    <xf numFmtId="1" fontId="4" fillId="0" borderId="145" xfId="0" applyNumberFormat="1" applyFont="1" applyBorder="1" applyAlignment="1">
      <alignment vertical="center" wrapText="1"/>
    </xf>
    <xf numFmtId="0" fontId="4" fillId="0" borderId="38" xfId="0" applyNumberFormat="1" applyFont="1" applyBorder="1" applyAlignment="1">
      <alignment horizontal="left" vertical="center"/>
    </xf>
    <xf numFmtId="0" fontId="4" fillId="0" borderId="38" xfId="0" applyNumberFormat="1" applyFont="1" applyBorder="1" applyAlignment="1">
      <alignment vertical="center"/>
    </xf>
    <xf numFmtId="0" fontId="4" fillId="2" borderId="144" xfId="0" applyNumberFormat="1" applyFont="1" applyFill="1" applyBorder="1" applyAlignment="1">
      <alignment horizontal="left" vertical="center"/>
    </xf>
    <xf numFmtId="0" fontId="4" fillId="0" borderId="144" xfId="0" applyNumberFormat="1" applyFont="1" applyBorder="1" applyAlignment="1">
      <alignment horizontal="left" vertical="center"/>
    </xf>
    <xf numFmtId="1" fontId="4" fillId="0" borderId="144" xfId="0" applyNumberFormat="1" applyFont="1" applyBorder="1" applyAlignment="1">
      <alignment horizontal="left" vertical="center"/>
    </xf>
    <xf numFmtId="0" fontId="10" fillId="0" borderId="1" xfId="0" applyFont="1" applyBorder="1" applyAlignment="1">
      <alignment vertical="center" wrapText="1"/>
    </xf>
    <xf numFmtId="0" fontId="4" fillId="0" borderId="0" xfId="0" applyNumberFormat="1" applyFont="1" applyBorder="1" applyAlignment="1">
      <alignment horizontal="left" vertical="center"/>
    </xf>
    <xf numFmtId="0" fontId="4" fillId="0" borderId="144" xfId="0" applyNumberFormat="1" applyFont="1" applyBorder="1" applyAlignment="1">
      <alignment vertical="center"/>
    </xf>
    <xf numFmtId="0" fontId="17" fillId="0" borderId="41" xfId="0" applyNumberFormat="1" applyFont="1" applyFill="1" applyBorder="1" applyAlignment="1">
      <alignment horizontal="center" vertical="center" wrapText="1"/>
    </xf>
    <xf numFmtId="0" fontId="10" fillId="0" borderId="46" xfId="0" applyNumberFormat="1" applyFont="1" applyBorder="1" applyAlignment="1" applyProtection="1">
      <alignment horizontal="left" vertical="center"/>
    </xf>
    <xf numFmtId="1" fontId="10" fillId="0" borderId="45" xfId="0" applyNumberFormat="1" applyFont="1" applyBorder="1" applyAlignment="1" applyProtection="1">
      <alignment horizontal="left" vertical="center"/>
    </xf>
    <xf numFmtId="1" fontId="10" fillId="0" borderId="45" xfId="0" applyNumberFormat="1" applyFont="1" applyBorder="1" applyAlignment="1" applyProtection="1">
      <alignment horizontal="left"/>
    </xf>
    <xf numFmtId="1" fontId="10" fillId="0" borderId="132" xfId="0" applyNumberFormat="1" applyFont="1" applyBorder="1" applyAlignment="1" applyProtection="1">
      <alignment horizontal="left" vertical="center"/>
    </xf>
    <xf numFmtId="0" fontId="10" fillId="0" borderId="56" xfId="0" applyNumberFormat="1" applyFont="1" applyBorder="1" applyAlignment="1" applyProtection="1">
      <alignment horizontal="left" vertical="center"/>
    </xf>
    <xf numFmtId="0" fontId="10" fillId="0" borderId="39" xfId="0" applyNumberFormat="1" applyFont="1" applyBorder="1" applyAlignment="1" applyProtection="1">
      <alignment horizontal="left"/>
    </xf>
    <xf numFmtId="0" fontId="10" fillId="0" borderId="39" xfId="0" applyNumberFormat="1" applyFont="1" applyBorder="1" applyAlignment="1" applyProtection="1">
      <alignment horizontal="left" vertical="center"/>
    </xf>
    <xf numFmtId="1" fontId="10" fillId="4" borderId="119" xfId="0" applyNumberFormat="1" applyFont="1" applyFill="1" applyBorder="1" applyAlignment="1" applyProtection="1">
      <alignment horizontal="center" vertical="center" wrapText="1"/>
    </xf>
    <xf numFmtId="1" fontId="18" fillId="0" borderId="45" xfId="0" applyNumberFormat="1" applyFont="1" applyBorder="1" applyAlignment="1" applyProtection="1">
      <alignment vertical="center" wrapText="1"/>
    </xf>
    <xf numFmtId="1" fontId="18" fillId="0" borderId="45" xfId="0" applyNumberFormat="1" applyFont="1" applyBorder="1" applyAlignment="1" applyProtection="1">
      <alignment vertical="center"/>
    </xf>
    <xf numFmtId="1" fontId="18" fillId="0" borderId="45" xfId="0" applyNumberFormat="1" applyFont="1" applyBorder="1" applyAlignment="1" applyProtection="1">
      <alignment horizontal="left"/>
    </xf>
    <xf numFmtId="0" fontId="18" fillId="0" borderId="0" xfId="0" applyNumberFormat="1" applyFont="1" applyAlignment="1" applyProtection="1">
      <alignment vertical="top" wrapText="1"/>
    </xf>
    <xf numFmtId="1" fontId="14" fillId="0" borderId="45" xfId="0" applyNumberFormat="1" applyFont="1" applyBorder="1" applyAlignment="1" applyProtection="1">
      <alignment horizontal="left" vertical="center"/>
    </xf>
    <xf numFmtId="1" fontId="10" fillId="0" borderId="132" xfId="0" applyNumberFormat="1" applyFont="1" applyBorder="1" applyAlignment="1" applyProtection="1">
      <alignment horizontal="left" vertical="center" wrapText="1"/>
    </xf>
    <xf numFmtId="1" fontId="11" fillId="0" borderId="132" xfId="0" applyNumberFormat="1" applyFont="1" applyBorder="1" applyAlignment="1" applyProtection="1">
      <alignment horizontal="left" vertical="center" wrapText="1"/>
    </xf>
    <xf numFmtId="0" fontId="10" fillId="0" borderId="78" xfId="0" applyNumberFormat="1" applyFont="1" applyBorder="1" applyAlignment="1" applyProtection="1">
      <alignment horizontal="center" vertical="center" wrapText="1"/>
    </xf>
    <xf numFmtId="0" fontId="10" fillId="3" borderId="107" xfId="0" applyNumberFormat="1" applyFont="1" applyFill="1" applyBorder="1" applyAlignment="1" applyProtection="1">
      <alignment horizontal="center" vertical="center" wrapText="1"/>
    </xf>
    <xf numFmtId="0" fontId="10" fillId="3" borderId="118" xfId="0" applyNumberFormat="1" applyFont="1" applyFill="1" applyBorder="1" applyAlignment="1" applyProtection="1">
      <alignment horizontal="center" vertical="center" wrapText="1"/>
    </xf>
    <xf numFmtId="1" fontId="10" fillId="3" borderId="104" xfId="0" applyNumberFormat="1" applyFont="1" applyFill="1" applyBorder="1" applyAlignment="1" applyProtection="1">
      <alignment horizontal="center" vertical="center" wrapText="1"/>
      <protection locked="0"/>
    </xf>
    <xf numFmtId="0" fontId="10" fillId="3" borderId="116" xfId="0" applyNumberFormat="1" applyFont="1" applyFill="1" applyBorder="1" applyAlignment="1" applyProtection="1">
      <alignment horizontal="center" vertical="center" wrapText="1"/>
    </xf>
    <xf numFmtId="20" fontId="10" fillId="3" borderId="142" xfId="0" applyNumberFormat="1" applyFont="1" applyFill="1" applyBorder="1" applyAlignment="1" applyProtection="1">
      <alignment horizontal="center" vertical="center" wrapText="1"/>
    </xf>
    <xf numFmtId="0" fontId="10" fillId="15" borderId="99" xfId="0" applyNumberFormat="1" applyFont="1" applyFill="1" applyBorder="1" applyAlignment="1" applyProtection="1">
      <alignment horizontal="center" vertical="center" wrapText="1"/>
      <protection locked="0"/>
    </xf>
    <xf numFmtId="1" fontId="10" fillId="0" borderId="52" xfId="0" applyNumberFormat="1" applyFont="1" applyFill="1" applyBorder="1" applyAlignment="1" applyProtection="1">
      <alignment horizontal="center" vertical="center"/>
    </xf>
    <xf numFmtId="0" fontId="10" fillId="4" borderId="78" xfId="0" applyNumberFormat="1" applyFont="1" applyFill="1" applyBorder="1" applyAlignment="1" applyProtection="1">
      <alignment horizontal="center" vertical="center" wrapText="1"/>
      <protection locked="0"/>
    </xf>
    <xf numFmtId="0" fontId="10" fillId="0" borderId="78" xfId="0" applyNumberFormat="1" applyFont="1" applyFill="1" applyBorder="1" applyAlignment="1" applyProtection="1">
      <alignment horizontal="center" vertical="center" wrapText="1"/>
    </xf>
    <xf numFmtId="0" fontId="10" fillId="5" borderId="99" xfId="0" applyNumberFormat="1" applyFont="1" applyFill="1" applyBorder="1" applyAlignment="1" applyProtection="1">
      <alignment horizontal="center" vertical="center" wrapText="1"/>
      <protection locked="0"/>
    </xf>
    <xf numFmtId="0" fontId="10" fillId="5" borderId="78" xfId="0" applyNumberFormat="1" applyFont="1" applyFill="1" applyBorder="1" applyAlignment="1" applyProtection="1">
      <alignment horizontal="center" vertical="center" wrapText="1"/>
      <protection locked="0"/>
    </xf>
    <xf numFmtId="0" fontId="10" fillId="5" borderId="78" xfId="0" applyNumberFormat="1" applyFont="1" applyFill="1" applyBorder="1" applyAlignment="1" applyProtection="1">
      <alignment horizontal="center" vertical="center" wrapText="1"/>
    </xf>
    <xf numFmtId="0" fontId="10" fillId="6" borderId="82" xfId="0" applyNumberFormat="1" applyFont="1" applyFill="1" applyBorder="1" applyAlignment="1" applyProtection="1">
      <alignment horizontal="center" vertical="center" wrapText="1"/>
    </xf>
    <xf numFmtId="0" fontId="10" fillId="6" borderId="52" xfId="0" applyNumberFormat="1" applyFont="1" applyFill="1" applyBorder="1" applyAlignment="1" applyProtection="1">
      <alignment horizontal="center" vertical="center" wrapText="1"/>
      <protection locked="0"/>
    </xf>
    <xf numFmtId="0" fontId="10" fillId="6" borderId="78" xfId="0" applyNumberFormat="1" applyFont="1" applyFill="1" applyBorder="1" applyAlignment="1" applyProtection="1">
      <alignment horizontal="center" vertical="center" wrapText="1"/>
      <protection locked="0"/>
    </xf>
    <xf numFmtId="1" fontId="10" fillId="0" borderId="45" xfId="0" applyNumberFormat="1" applyFont="1" applyFill="1" applyBorder="1" applyAlignment="1" applyProtection="1">
      <alignment horizontal="center" vertical="center" wrapText="1"/>
      <protection locked="0"/>
    </xf>
    <xf numFmtId="1" fontId="10" fillId="4" borderId="77" xfId="0" applyNumberFormat="1" applyFont="1" applyFill="1" applyBorder="1" applyAlignment="1" applyProtection="1">
      <alignment horizontal="center" vertical="center" wrapText="1"/>
      <protection locked="0"/>
    </xf>
    <xf numFmtId="0" fontId="10" fillId="0" borderId="67" xfId="0" applyNumberFormat="1" applyFont="1" applyBorder="1" applyAlignment="1" applyProtection="1">
      <alignment vertical="center"/>
    </xf>
    <xf numFmtId="1" fontId="10" fillId="15" borderId="67" xfId="0" applyNumberFormat="1" applyFont="1" applyFill="1" applyBorder="1" applyAlignment="1" applyProtection="1">
      <alignment horizontal="center" vertical="center" wrapText="1"/>
      <protection locked="0"/>
    </xf>
    <xf numFmtId="1" fontId="10" fillId="5" borderId="77" xfId="0" applyNumberFormat="1" applyFont="1" applyFill="1" applyBorder="1" applyAlignment="1" applyProtection="1">
      <alignment horizontal="center" vertical="center" wrapText="1"/>
      <protection locked="0"/>
    </xf>
    <xf numFmtId="1" fontId="10" fillId="10" borderId="67" xfId="0" applyNumberFormat="1" applyFont="1" applyFill="1" applyBorder="1" applyAlignment="1" applyProtection="1">
      <alignment horizontal="center" vertical="center" wrapText="1"/>
      <protection locked="0"/>
    </xf>
    <xf numFmtId="1" fontId="10" fillId="6" borderId="67" xfId="0" applyNumberFormat="1" applyFont="1" applyFill="1" applyBorder="1" applyAlignment="1" applyProtection="1">
      <alignment horizontal="center" vertical="center" wrapText="1"/>
      <protection locked="0"/>
    </xf>
    <xf numFmtId="1" fontId="10" fillId="6" borderId="46" xfId="0" applyNumberFormat="1" applyFont="1" applyFill="1" applyBorder="1" applyAlignment="1" applyProtection="1">
      <alignment horizontal="center" vertical="center" wrapText="1"/>
      <protection locked="0"/>
    </xf>
    <xf numFmtId="1" fontId="10" fillId="4" borderId="67" xfId="0" applyNumberFormat="1" applyFont="1" applyFill="1" applyBorder="1" applyAlignment="1" applyProtection="1">
      <alignment horizontal="center" vertical="center" wrapText="1"/>
      <protection locked="0"/>
    </xf>
    <xf numFmtId="1" fontId="10" fillId="4" borderId="106" xfId="0" applyNumberFormat="1" applyFont="1" applyFill="1" applyBorder="1" applyAlignment="1" applyProtection="1">
      <alignment horizontal="center" vertical="center" wrapText="1"/>
      <protection locked="0"/>
    </xf>
    <xf numFmtId="0" fontId="10" fillId="0" borderId="68" xfId="0" applyNumberFormat="1" applyFont="1" applyBorder="1" applyAlignment="1" applyProtection="1">
      <alignment vertical="center"/>
    </xf>
    <xf numFmtId="1" fontId="10" fillId="4" borderId="68" xfId="0" applyNumberFormat="1" applyFont="1" applyFill="1" applyBorder="1" applyAlignment="1" applyProtection="1">
      <alignment horizontal="center" vertical="center" wrapText="1"/>
      <protection locked="0"/>
    </xf>
    <xf numFmtId="1" fontId="10" fillId="5" borderId="106" xfId="0" applyNumberFormat="1" applyFont="1" applyFill="1" applyBorder="1" applyAlignment="1" applyProtection="1">
      <alignment horizontal="center" vertical="center" wrapText="1"/>
      <protection locked="0"/>
    </xf>
    <xf numFmtId="1" fontId="10" fillId="10" borderId="68" xfId="0" applyNumberFormat="1" applyFont="1" applyFill="1" applyBorder="1" applyAlignment="1" applyProtection="1">
      <alignment horizontal="center" vertical="center" wrapText="1"/>
      <protection locked="0"/>
    </xf>
    <xf numFmtId="1" fontId="10" fillId="6" borderId="58" xfId="0" applyNumberFormat="1" applyFont="1" applyFill="1" applyBorder="1" applyAlignment="1" applyProtection="1">
      <alignment horizontal="center" vertical="center" wrapText="1"/>
      <protection locked="0"/>
    </xf>
    <xf numFmtId="1" fontId="10" fillId="6" borderId="88" xfId="0" applyNumberFormat="1" applyFont="1" applyFill="1" applyBorder="1" applyAlignment="1" applyProtection="1">
      <alignment horizontal="center" vertical="center" wrapText="1"/>
      <protection locked="0"/>
    </xf>
    <xf numFmtId="0" fontId="10" fillId="0" borderId="46" xfId="0" applyNumberFormat="1" applyFont="1" applyBorder="1" applyAlignment="1" applyProtection="1">
      <alignment horizontal="center" vertical="center" wrapText="1"/>
    </xf>
    <xf numFmtId="1" fontId="10" fillId="10" borderId="77" xfId="0" applyNumberFormat="1" applyFont="1" applyFill="1" applyBorder="1" applyAlignment="1" applyProtection="1">
      <alignment horizontal="center" vertical="center" wrapText="1"/>
      <protection locked="0"/>
    </xf>
    <xf numFmtId="1" fontId="10" fillId="0" borderId="46" xfId="0" applyNumberFormat="1" applyFont="1" applyBorder="1" applyAlignment="1" applyProtection="1">
      <alignment horizontal="center" vertical="center" wrapText="1"/>
    </xf>
    <xf numFmtId="1" fontId="10" fillId="6" borderId="77" xfId="0" applyNumberFormat="1" applyFont="1" applyFill="1" applyBorder="1" applyAlignment="1" applyProtection="1">
      <alignment horizontal="center" vertical="center" wrapText="1"/>
    </xf>
    <xf numFmtId="1" fontId="10" fillId="0" borderId="47" xfId="0" applyNumberFormat="1" applyFont="1" applyBorder="1" applyAlignment="1" applyProtection="1">
      <alignment horizontal="center" vertical="center" wrapText="1"/>
      <protection locked="0"/>
    </xf>
    <xf numFmtId="1" fontId="10" fillId="0" borderId="45" xfId="0" applyNumberFormat="1" applyFont="1" applyBorder="1" applyAlignment="1" applyProtection="1">
      <alignment horizontal="center" vertical="center" wrapText="1"/>
      <protection locked="0"/>
    </xf>
    <xf numFmtId="1" fontId="10" fillId="10" borderId="106" xfId="0" applyNumberFormat="1" applyFont="1" applyFill="1" applyBorder="1" applyAlignment="1" applyProtection="1">
      <alignment horizontal="center" vertical="center" wrapText="1"/>
      <protection locked="0"/>
    </xf>
    <xf numFmtId="1" fontId="10" fillId="9" borderId="104" xfId="0" applyNumberFormat="1" applyFont="1" applyFill="1" applyBorder="1" applyAlignment="1" applyProtection="1">
      <alignment horizontal="center" vertical="center"/>
      <protection locked="0"/>
    </xf>
    <xf numFmtId="1" fontId="10" fillId="9" borderId="148" xfId="0" applyNumberFormat="1" applyFont="1" applyFill="1" applyBorder="1" applyAlignment="1" applyProtection="1">
      <alignment horizontal="center" vertical="center"/>
      <protection locked="0"/>
    </xf>
    <xf numFmtId="1" fontId="10" fillId="4" borderId="82" xfId="0" applyNumberFormat="1" applyFont="1" applyFill="1" applyBorder="1" applyAlignment="1" applyProtection="1">
      <alignment horizontal="center" vertical="center" wrapText="1"/>
      <protection locked="0"/>
    </xf>
    <xf numFmtId="0" fontId="10" fillId="0" borderId="52" xfId="0" applyNumberFormat="1" applyFont="1" applyBorder="1" applyAlignment="1" applyProtection="1">
      <alignment vertical="center"/>
    </xf>
    <xf numFmtId="1" fontId="10" fillId="4" borderId="52" xfId="0" applyNumberFormat="1" applyFont="1" applyFill="1" applyBorder="1" applyAlignment="1" applyProtection="1">
      <alignment horizontal="center" vertical="center" wrapText="1"/>
      <protection locked="0"/>
    </xf>
    <xf numFmtId="1" fontId="10" fillId="10" borderId="82" xfId="0" applyNumberFormat="1" applyFont="1" applyFill="1" applyBorder="1" applyAlignment="1" applyProtection="1">
      <alignment horizontal="center" vertical="center" wrapText="1"/>
      <protection locked="0"/>
    </xf>
    <xf numFmtId="1" fontId="10" fillId="10" borderId="52" xfId="0" applyNumberFormat="1" applyFont="1" applyFill="1" applyBorder="1" applyAlignment="1" applyProtection="1">
      <alignment horizontal="center" vertical="center" wrapText="1"/>
      <protection locked="0"/>
    </xf>
    <xf numFmtId="1" fontId="10" fillId="0" borderId="78" xfId="0" applyNumberFormat="1" applyFont="1" applyBorder="1" applyAlignment="1" applyProtection="1">
      <alignment horizontal="center" vertical="center" wrapText="1"/>
    </xf>
    <xf numFmtId="1" fontId="10" fillId="6" borderId="82" xfId="0" applyNumberFormat="1" applyFont="1" applyFill="1" applyBorder="1" applyAlignment="1" applyProtection="1">
      <alignment horizontal="center" vertical="center" wrapText="1"/>
    </xf>
    <xf numFmtId="1" fontId="10" fillId="6" borderId="52" xfId="0" applyNumberFormat="1" applyFont="1" applyFill="1" applyBorder="1" applyAlignment="1" applyProtection="1">
      <alignment horizontal="center" vertical="center" wrapText="1"/>
      <protection locked="0"/>
    </xf>
    <xf numFmtId="1" fontId="10" fillId="6" borderId="78" xfId="0" applyNumberFormat="1" applyFont="1" applyFill="1" applyBorder="1" applyAlignment="1" applyProtection="1">
      <alignment horizontal="center" vertical="center" wrapText="1"/>
      <protection locked="0"/>
    </xf>
    <xf numFmtId="1" fontId="10" fillId="10" borderId="52" xfId="0" applyNumberFormat="1" applyFont="1" applyFill="1" applyBorder="1" applyAlignment="1" applyProtection="1">
      <alignment horizontal="center" vertical="center"/>
      <protection locked="0"/>
    </xf>
    <xf numFmtId="1" fontId="10" fillId="10" borderId="67" xfId="0" applyNumberFormat="1" applyFont="1" applyFill="1" applyBorder="1" applyAlignment="1" applyProtection="1">
      <alignment horizontal="center" vertical="center"/>
      <protection locked="0"/>
    </xf>
    <xf numFmtId="1" fontId="10" fillId="15" borderId="104" xfId="0" applyNumberFormat="1" applyFont="1" applyFill="1" applyBorder="1" applyAlignment="1" applyProtection="1">
      <alignment horizontal="center" vertical="center"/>
      <protection locked="0"/>
    </xf>
    <xf numFmtId="1" fontId="10" fillId="15" borderId="148" xfId="0" applyNumberFormat="1" applyFont="1" applyFill="1" applyBorder="1" applyAlignment="1" applyProtection="1">
      <alignment horizontal="center" vertical="center"/>
      <protection locked="0"/>
    </xf>
    <xf numFmtId="1" fontId="10" fillId="10" borderId="110" xfId="0" applyNumberFormat="1" applyFont="1" applyFill="1" applyBorder="1" applyAlignment="1" applyProtection="1">
      <alignment horizontal="center" vertical="center" wrapText="1"/>
      <protection locked="0"/>
    </xf>
    <xf numFmtId="1" fontId="10" fillId="15" borderId="52" xfId="0" applyNumberFormat="1" applyFont="1" applyFill="1" applyBorder="1" applyAlignment="1" applyProtection="1">
      <alignment horizontal="center" vertical="center"/>
      <protection locked="0"/>
    </xf>
    <xf numFmtId="1" fontId="10" fillId="6" borderId="156" xfId="0" applyNumberFormat="1" applyFont="1" applyFill="1" applyBorder="1" applyAlignment="1" applyProtection="1">
      <alignment horizontal="center" vertical="center" wrapText="1"/>
      <protection locked="0"/>
    </xf>
    <xf numFmtId="1" fontId="10" fillId="6" borderId="68" xfId="0" applyNumberFormat="1" applyFont="1" applyFill="1" applyBorder="1" applyAlignment="1" applyProtection="1">
      <alignment horizontal="center" vertical="center" wrapText="1"/>
      <protection locked="0"/>
    </xf>
    <xf numFmtId="1" fontId="10" fillId="6" borderId="155" xfId="0" applyNumberFormat="1" applyFont="1" applyFill="1" applyBorder="1" applyAlignment="1" applyProtection="1">
      <alignment horizontal="center" vertical="center" wrapText="1"/>
      <protection locked="0"/>
    </xf>
    <xf numFmtId="1" fontId="10" fillId="0" borderId="140" xfId="0" applyNumberFormat="1" applyFont="1" applyBorder="1" applyAlignment="1" applyProtection="1">
      <alignment horizontal="center" vertical="center" wrapText="1"/>
      <protection locked="0"/>
    </xf>
    <xf numFmtId="1" fontId="21" fillId="0" borderId="55" xfId="0" applyNumberFormat="1" applyFont="1" applyBorder="1" applyAlignment="1" applyProtection="1">
      <alignment horizontal="center" vertical="center" wrapText="1"/>
    </xf>
    <xf numFmtId="1" fontId="21" fillId="0" borderId="41" xfId="0" applyNumberFormat="1" applyFont="1" applyBorder="1" applyAlignment="1" applyProtection="1">
      <alignment horizontal="center" vertical="center" wrapText="1"/>
    </xf>
    <xf numFmtId="1" fontId="10" fillId="0" borderId="54" xfId="0" applyNumberFormat="1" applyFont="1" applyBorder="1" applyAlignment="1" applyProtection="1">
      <alignment horizontal="center" vertical="center"/>
    </xf>
    <xf numFmtId="1" fontId="10" fillId="0" borderId="40" xfId="0" applyNumberFormat="1" applyFont="1" applyBorder="1" applyAlignment="1" applyProtection="1">
      <alignment horizontal="center" vertical="center"/>
    </xf>
    <xf numFmtId="0" fontId="10" fillId="0" borderId="40" xfId="0" applyNumberFormat="1" applyFont="1" applyBorder="1" applyAlignment="1" applyProtection="1">
      <alignment horizontal="center" vertical="center"/>
    </xf>
    <xf numFmtId="1" fontId="18" fillId="6" borderId="84" xfId="0" applyNumberFormat="1" applyFont="1" applyFill="1" applyBorder="1" applyAlignment="1" applyProtection="1">
      <alignment horizontal="center" vertical="center" wrapText="1"/>
    </xf>
    <xf numFmtId="1" fontId="18" fillId="6" borderId="86" xfId="0" applyNumberFormat="1" applyFont="1" applyFill="1" applyBorder="1" applyAlignment="1" applyProtection="1">
      <alignment horizontal="center" vertical="center" wrapText="1"/>
    </xf>
    <xf numFmtId="0" fontId="22" fillId="4" borderId="116" xfId="0" applyNumberFormat="1" applyFont="1" applyFill="1" applyBorder="1" applyAlignment="1" applyProtection="1">
      <alignment horizontal="center" vertical="center" wrapText="1"/>
    </xf>
    <xf numFmtId="0" fontId="11" fillId="3" borderId="125" xfId="0" applyNumberFormat="1" applyFont="1" applyFill="1" applyBorder="1" applyAlignment="1" applyProtection="1">
      <alignment horizontal="center" vertical="center" wrapText="1"/>
    </xf>
    <xf numFmtId="0" fontId="11" fillId="3" borderId="51" xfId="0" applyNumberFormat="1" applyFont="1" applyFill="1" applyBorder="1" applyAlignment="1" applyProtection="1">
      <alignment horizontal="center" vertical="center" wrapText="1"/>
    </xf>
    <xf numFmtId="0" fontId="11" fillId="3" borderId="52" xfId="0" applyNumberFormat="1" applyFont="1" applyFill="1" applyBorder="1" applyAlignment="1" applyProtection="1">
      <alignment horizontal="center" vertical="center" wrapText="1"/>
    </xf>
    <xf numFmtId="0" fontId="11" fillId="6" borderId="78" xfId="0" applyNumberFormat="1" applyFont="1" applyFill="1" applyBorder="1" applyAlignment="1" applyProtection="1">
      <alignment horizontal="center" vertical="center" wrapText="1"/>
    </xf>
    <xf numFmtId="1" fontId="11" fillId="4" borderId="147" xfId="0" applyNumberFormat="1" applyFont="1" applyFill="1" applyBorder="1" applyAlignment="1" applyProtection="1">
      <alignment horizontal="center" vertical="center" wrapText="1"/>
    </xf>
    <xf numFmtId="0" fontId="11" fillId="4" borderId="105" xfId="0" applyNumberFormat="1" applyFont="1" applyFill="1" applyBorder="1" applyAlignment="1" applyProtection="1">
      <alignment horizontal="center" vertical="center" wrapText="1"/>
    </xf>
    <xf numFmtId="0" fontId="11" fillId="6" borderId="82" xfId="0" applyNumberFormat="1" applyFont="1" applyFill="1" applyBorder="1" applyAlignment="1" applyProtection="1">
      <alignment horizontal="center" vertical="center" textRotation="90" wrapText="1"/>
    </xf>
    <xf numFmtId="0" fontId="11" fillId="6" borderId="52" xfId="0" applyNumberFormat="1" applyFont="1" applyFill="1" applyBorder="1" applyAlignment="1" applyProtection="1">
      <alignment horizontal="center" vertical="center" wrapText="1"/>
    </xf>
    <xf numFmtId="0" fontId="7" fillId="4" borderId="104" xfId="0" applyNumberFormat="1" applyFont="1" applyFill="1" applyBorder="1" applyAlignment="1" applyProtection="1">
      <alignment horizontal="center" vertical="center" wrapText="1"/>
    </xf>
    <xf numFmtId="0" fontId="7" fillId="5" borderId="104" xfId="0" applyNumberFormat="1" applyFont="1" applyFill="1" applyBorder="1" applyAlignment="1" applyProtection="1">
      <alignment horizontal="center" vertical="center" wrapText="1"/>
    </xf>
    <xf numFmtId="0" fontId="7" fillId="5" borderId="109" xfId="0" applyNumberFormat="1" applyFont="1" applyFill="1" applyBorder="1" applyAlignment="1" applyProtection="1">
      <alignment horizontal="center" vertical="center" wrapText="1"/>
    </xf>
    <xf numFmtId="0" fontId="7" fillId="5" borderId="111" xfId="0" applyNumberFormat="1" applyFont="1" applyFill="1" applyBorder="1" applyAlignment="1" applyProtection="1">
      <alignment horizontal="center" vertical="center" wrapText="1"/>
    </xf>
    <xf numFmtId="0" fontId="22" fillId="5" borderId="83" xfId="0" applyNumberFormat="1" applyFont="1" applyFill="1" applyBorder="1" applyAlignment="1" applyProtection="1">
      <alignment horizontal="center" vertical="center" wrapText="1"/>
    </xf>
    <xf numFmtId="0" fontId="19" fillId="15" borderId="79" xfId="0" applyNumberFormat="1" applyFont="1" applyFill="1" applyBorder="1" applyAlignment="1" applyProtection="1">
      <alignment horizontal="center" vertical="center" wrapText="1"/>
    </xf>
    <xf numFmtId="0" fontId="19" fillId="5" borderId="53" xfId="0" applyNumberFormat="1" applyFont="1" applyFill="1" applyBorder="1" applyAlignment="1" applyProtection="1">
      <alignment horizontal="center" vertical="center" wrapText="1"/>
    </xf>
    <xf numFmtId="0" fontId="19" fillId="8" borderId="51" xfId="0" applyNumberFormat="1" applyFont="1" applyFill="1" applyBorder="1" applyAlignment="1" applyProtection="1">
      <alignment horizontal="center" vertical="center" wrapText="1"/>
    </xf>
    <xf numFmtId="0" fontId="19" fillId="8" borderId="78" xfId="0" applyNumberFormat="1" applyFont="1" applyFill="1" applyBorder="1" applyAlignment="1" applyProtection="1">
      <alignment horizontal="center" vertical="center" wrapText="1"/>
    </xf>
    <xf numFmtId="0" fontId="22" fillId="6" borderId="83" xfId="0" applyNumberFormat="1" applyFont="1" applyFill="1" applyBorder="1" applyAlignment="1" applyProtection="1">
      <alignment horizontal="center" vertical="center" wrapText="1"/>
    </xf>
    <xf numFmtId="0" fontId="16" fillId="0" borderId="45" xfId="0" applyFont="1" applyBorder="1" applyAlignment="1"/>
    <xf numFmtId="0" fontId="16" fillId="0" borderId="0" xfId="0" applyFont="1" applyAlignment="1"/>
    <xf numFmtId="0" fontId="25" fillId="0" borderId="178" xfId="0" applyFont="1" applyFill="1" applyBorder="1" applyAlignment="1">
      <alignment horizontal="center" vertical="center"/>
    </xf>
    <xf numFmtId="0" fontId="26" fillId="0" borderId="182" xfId="0" applyFont="1" applyFill="1" applyBorder="1" applyAlignment="1">
      <alignment horizontal="center" vertical="center"/>
    </xf>
    <xf numFmtId="0" fontId="16" fillId="0" borderId="0" xfId="0" applyFont="1" applyFill="1" applyAlignment="1">
      <alignment vertical="center"/>
    </xf>
    <xf numFmtId="0" fontId="23" fillId="0" borderId="162" xfId="0" applyNumberFormat="1" applyFont="1" applyBorder="1" applyAlignment="1">
      <alignment horizontal="center" vertical="center"/>
    </xf>
    <xf numFmtId="0" fontId="23" fillId="25" borderId="160" xfId="0" applyFont="1" applyFill="1" applyBorder="1" applyAlignment="1">
      <alignment horizontal="right" vertical="center" wrapText="1"/>
    </xf>
    <xf numFmtId="0" fontId="23" fillId="0" borderId="173" xfId="0" applyFont="1" applyFill="1" applyBorder="1" applyAlignment="1">
      <alignment horizontal="center" vertical="center" wrapText="1"/>
    </xf>
    <xf numFmtId="0" fontId="27" fillId="0" borderId="161" xfId="0" applyFont="1" applyFill="1" applyBorder="1" applyAlignment="1">
      <alignment horizontal="center" vertical="center" wrapText="1"/>
    </xf>
    <xf numFmtId="0" fontId="23" fillId="0" borderId="173" xfId="0" applyFont="1" applyBorder="1" applyAlignment="1">
      <alignment horizontal="center" vertical="center" wrapText="1"/>
    </xf>
    <xf numFmtId="0" fontId="27" fillId="0" borderId="161" xfId="0" applyFont="1" applyBorder="1" applyAlignment="1">
      <alignment horizontal="center" vertical="center" wrapText="1"/>
    </xf>
    <xf numFmtId="0" fontId="23" fillId="0" borderId="179" xfId="0" applyFont="1" applyBorder="1" applyAlignment="1">
      <alignment horizontal="center" vertical="center" wrapText="1"/>
    </xf>
    <xf numFmtId="0" fontId="23" fillId="0" borderId="161" xfId="0" applyFont="1" applyBorder="1" applyAlignment="1">
      <alignment horizontal="center" vertical="center" wrapText="1"/>
    </xf>
    <xf numFmtId="0" fontId="23" fillId="0" borderId="166" xfId="0" applyNumberFormat="1" applyFont="1" applyBorder="1" applyAlignment="1">
      <alignment horizontal="center" vertical="center"/>
    </xf>
    <xf numFmtId="0" fontId="23" fillId="16" borderId="163" xfId="0" applyFont="1" applyFill="1" applyBorder="1" applyAlignment="1">
      <alignment horizontal="right" vertical="center" wrapText="1"/>
    </xf>
    <xf numFmtId="0" fontId="23" fillId="0" borderId="164" xfId="0" applyFont="1" applyFill="1" applyBorder="1" applyAlignment="1">
      <alignment horizontal="center" vertical="center" wrapText="1"/>
    </xf>
    <xf numFmtId="0" fontId="27" fillId="0" borderId="165" xfId="0" applyFont="1" applyFill="1" applyBorder="1" applyAlignment="1">
      <alignment horizontal="center" vertical="center" wrapText="1"/>
    </xf>
    <xf numFmtId="0" fontId="23" fillId="0" borderId="164" xfId="0" applyFont="1" applyBorder="1" applyAlignment="1">
      <alignment horizontal="center" vertical="center" wrapText="1"/>
    </xf>
    <xf numFmtId="0" fontId="27" fillId="0" borderId="165" xfId="0" applyFont="1" applyBorder="1" applyAlignment="1">
      <alignment horizontal="center" vertical="center" wrapText="1"/>
    </xf>
    <xf numFmtId="0" fontId="27" fillId="0" borderId="175" xfId="0" applyFont="1" applyBorder="1" applyAlignment="1">
      <alignment horizontal="center" vertical="center" wrapText="1"/>
    </xf>
    <xf numFmtId="0" fontId="23" fillId="0" borderId="174" xfId="0" applyFont="1" applyBorder="1" applyAlignment="1">
      <alignment horizontal="center" vertical="center" wrapText="1"/>
    </xf>
    <xf numFmtId="0" fontId="23" fillId="0" borderId="180" xfId="0" applyFont="1" applyBorder="1" applyAlignment="1">
      <alignment horizontal="center" vertical="center" wrapText="1"/>
    </xf>
    <xf numFmtId="0" fontId="23" fillId="0" borderId="165" xfId="0" applyFont="1" applyBorder="1" applyAlignment="1">
      <alignment horizontal="center" vertical="center" wrapText="1"/>
    </xf>
    <xf numFmtId="0" fontId="23" fillId="0" borderId="165" xfId="0" applyFont="1" applyBorder="1" applyAlignment="1">
      <alignment horizontal="center" vertical="center"/>
    </xf>
    <xf numFmtId="0" fontId="23" fillId="20" borderId="163" xfId="0" applyFont="1" applyFill="1" applyBorder="1" applyAlignment="1">
      <alignment horizontal="right" vertical="center" wrapText="1"/>
    </xf>
    <xf numFmtId="0" fontId="23" fillId="21" borderId="163" xfId="0" applyFont="1" applyFill="1" applyBorder="1" applyAlignment="1">
      <alignment horizontal="right" vertical="center" wrapText="1"/>
    </xf>
    <xf numFmtId="0" fontId="23" fillId="0" borderId="180" xfId="0" applyFont="1" applyFill="1" applyBorder="1" applyAlignment="1">
      <alignment horizontal="center" vertical="center" wrapText="1"/>
    </xf>
    <xf numFmtId="0" fontId="23" fillId="0" borderId="165" xfId="0" applyFont="1" applyFill="1" applyBorder="1" applyAlignment="1">
      <alignment horizontal="center" vertical="center" wrapText="1"/>
    </xf>
    <xf numFmtId="0" fontId="23" fillId="22" borderId="163" xfId="0" applyFont="1" applyFill="1" applyBorder="1" applyAlignment="1">
      <alignment horizontal="right" vertical="center" wrapText="1"/>
    </xf>
    <xf numFmtId="0" fontId="23" fillId="23" borderId="163" xfId="0" applyFont="1" applyFill="1" applyBorder="1" applyAlignment="1">
      <alignment horizontal="right" vertical="center" wrapText="1"/>
    </xf>
    <xf numFmtId="0" fontId="23" fillId="26" borderId="163" xfId="0" applyFont="1" applyFill="1" applyBorder="1" applyAlignment="1">
      <alignment horizontal="right" vertical="center" wrapText="1"/>
    </xf>
    <xf numFmtId="0" fontId="23" fillId="19" borderId="163" xfId="0" applyFont="1" applyFill="1" applyBorder="1" applyAlignment="1">
      <alignment horizontal="right" vertical="center" wrapText="1"/>
    </xf>
    <xf numFmtId="0" fontId="16" fillId="0" borderId="0" xfId="0" applyNumberFormat="1" applyFont="1" applyAlignment="1">
      <alignment horizontal="center"/>
    </xf>
    <xf numFmtId="0" fontId="29" fillId="0" borderId="0" xfId="0" applyFont="1" applyAlignment="1"/>
    <xf numFmtId="1" fontId="10" fillId="4" borderId="119" xfId="0" applyNumberFormat="1" applyFont="1" applyFill="1" applyBorder="1" applyAlignment="1" applyProtection="1">
      <alignment horizontal="center" vertical="center" wrapText="1"/>
    </xf>
    <xf numFmtId="0" fontId="10" fillId="0" borderId="46" xfId="0" applyNumberFormat="1" applyFont="1" applyBorder="1" applyAlignment="1" applyProtection="1">
      <alignment horizontal="left" vertical="center"/>
    </xf>
    <xf numFmtId="1" fontId="10" fillId="0" borderId="45" xfId="0" applyNumberFormat="1" applyFont="1" applyBorder="1" applyAlignment="1" applyProtection="1">
      <alignment horizontal="left" vertical="center"/>
    </xf>
    <xf numFmtId="1" fontId="10" fillId="0" borderId="132" xfId="0" applyNumberFormat="1" applyFont="1" applyBorder="1" applyAlignment="1" applyProtection="1">
      <alignment horizontal="left" vertical="center"/>
    </xf>
    <xf numFmtId="1" fontId="10" fillId="0" borderId="45" xfId="0" applyNumberFormat="1" applyFont="1" applyBorder="1" applyAlignment="1" applyProtection="1">
      <alignment horizontal="left"/>
    </xf>
    <xf numFmtId="0" fontId="10" fillId="0" borderId="78" xfId="0" applyNumberFormat="1" applyFont="1" applyBorder="1" applyAlignment="1" applyProtection="1">
      <alignment horizontal="center" vertical="center" wrapText="1"/>
    </xf>
    <xf numFmtId="1" fontId="10" fillId="15" borderId="52" xfId="0" applyNumberFormat="1" applyFont="1" applyFill="1" applyBorder="1" applyAlignment="1" applyProtection="1">
      <alignment horizontal="center" vertical="center"/>
      <protection locked="0"/>
    </xf>
    <xf numFmtId="1" fontId="10" fillId="15" borderId="148" xfId="0" applyNumberFormat="1" applyFont="1" applyFill="1" applyBorder="1" applyAlignment="1" applyProtection="1">
      <alignment horizontal="center" vertical="center"/>
      <protection locked="0"/>
    </xf>
    <xf numFmtId="1" fontId="4" fillId="0" borderId="144" xfId="0" applyNumberFormat="1" applyFont="1" applyBorder="1" applyAlignment="1">
      <alignment vertical="center" wrapText="1"/>
    </xf>
    <xf numFmtId="1" fontId="10" fillId="4" borderId="147" xfId="0" applyNumberFormat="1" applyFont="1" applyFill="1" applyBorder="1" applyAlignment="1" applyProtection="1">
      <alignment horizontal="center" vertical="center" wrapText="1"/>
    </xf>
    <xf numFmtId="0" fontId="10" fillId="0" borderId="22" xfId="0" applyNumberFormat="1" applyFont="1" applyBorder="1" applyAlignment="1" applyProtection="1">
      <alignment horizontal="left" vertical="center"/>
    </xf>
    <xf numFmtId="1" fontId="10" fillId="0" borderId="56" xfId="0" applyNumberFormat="1" applyFont="1" applyBorder="1" applyAlignment="1" applyProtection="1">
      <alignment horizontal="center" vertical="center"/>
    </xf>
    <xf numFmtId="1" fontId="18" fillId="0" borderId="55" xfId="0" applyNumberFormat="1" applyFont="1" applyBorder="1" applyAlignment="1" applyProtection="1">
      <alignment horizontal="center" vertical="center" wrapText="1"/>
    </xf>
    <xf numFmtId="0" fontId="10" fillId="0" borderId="1" xfId="0" applyNumberFormat="1" applyFont="1" applyBorder="1" applyAlignment="1" applyProtection="1">
      <alignment horizontal="left"/>
    </xf>
    <xf numFmtId="1" fontId="10" fillId="0" borderId="39" xfId="0" applyNumberFormat="1" applyFont="1" applyBorder="1" applyAlignment="1" applyProtection="1">
      <alignment horizontal="center" vertical="center"/>
    </xf>
    <xf numFmtId="1" fontId="18" fillId="0" borderId="41" xfId="0" applyNumberFormat="1" applyFont="1" applyBorder="1" applyAlignment="1" applyProtection="1">
      <alignment horizontal="center" vertical="center" wrapText="1"/>
    </xf>
    <xf numFmtId="0" fontId="10" fillId="0" borderId="1" xfId="0" applyNumberFormat="1" applyFont="1" applyBorder="1" applyAlignment="1" applyProtection="1">
      <alignment horizontal="left" vertical="center"/>
    </xf>
    <xf numFmtId="0" fontId="10" fillId="0" borderId="39" xfId="0" applyNumberFormat="1" applyFont="1" applyBorder="1" applyAlignment="1" applyProtection="1">
      <alignment horizontal="center" vertical="center"/>
    </xf>
    <xf numFmtId="0" fontId="10" fillId="3" borderId="125" xfId="0" applyNumberFormat="1" applyFont="1" applyFill="1" applyBorder="1" applyAlignment="1" applyProtection="1">
      <alignment horizontal="center" vertical="center" wrapText="1"/>
    </xf>
    <xf numFmtId="0" fontId="10" fillId="3" borderId="51" xfId="0" applyNumberFormat="1" applyFont="1" applyFill="1" applyBorder="1" applyAlignment="1" applyProtection="1">
      <alignment horizontal="center" vertical="center" wrapText="1"/>
    </xf>
    <xf numFmtId="0" fontId="10" fillId="3" borderId="52" xfId="0" applyNumberFormat="1" applyFont="1" applyFill="1" applyBorder="1" applyAlignment="1" applyProtection="1">
      <alignment horizontal="center" vertical="center" wrapText="1"/>
    </xf>
    <xf numFmtId="0" fontId="10" fillId="6" borderId="78" xfId="0" applyNumberFormat="1" applyFont="1" applyFill="1" applyBorder="1" applyAlignment="1" applyProtection="1">
      <alignment horizontal="center" vertical="center" wrapText="1"/>
    </xf>
    <xf numFmtId="0" fontId="10" fillId="6" borderId="82" xfId="0" applyNumberFormat="1" applyFont="1" applyFill="1" applyBorder="1" applyAlignment="1" applyProtection="1">
      <alignment horizontal="center" vertical="center" textRotation="90" wrapText="1"/>
    </xf>
    <xf numFmtId="0" fontId="10" fillId="6" borderId="52" xfId="0" applyNumberFormat="1" applyFont="1" applyFill="1" applyBorder="1" applyAlignment="1" applyProtection="1">
      <alignment horizontal="center" vertical="center" wrapText="1"/>
    </xf>
    <xf numFmtId="0" fontId="11" fillId="6" borderId="83" xfId="0" applyNumberFormat="1" applyFont="1" applyFill="1" applyBorder="1" applyAlignment="1" applyProtection="1">
      <alignment horizontal="center" vertical="center" wrapText="1"/>
    </xf>
    <xf numFmtId="0" fontId="11" fillId="15" borderId="79" xfId="0" applyNumberFormat="1" applyFont="1" applyFill="1" applyBorder="1" applyAlignment="1" applyProtection="1">
      <alignment horizontal="center" vertical="center" wrapText="1"/>
    </xf>
    <xf numFmtId="0" fontId="11" fillId="5" borderId="53" xfId="0" applyNumberFormat="1" applyFont="1" applyFill="1" applyBorder="1" applyAlignment="1" applyProtection="1">
      <alignment horizontal="center" vertical="center" wrapText="1"/>
    </xf>
    <xf numFmtId="0" fontId="11" fillId="8" borderId="51" xfId="0" applyNumberFormat="1" applyFont="1" applyFill="1" applyBorder="1" applyAlignment="1" applyProtection="1">
      <alignment horizontal="center" vertical="center" wrapText="1"/>
    </xf>
    <xf numFmtId="0" fontId="11" fillId="8" borderId="78" xfId="0" applyNumberFormat="1" applyFont="1" applyFill="1" applyBorder="1" applyAlignment="1" applyProtection="1">
      <alignment horizontal="center" vertical="center" wrapText="1"/>
    </xf>
    <xf numFmtId="0" fontId="10" fillId="7" borderId="97" xfId="0" applyNumberFormat="1" applyFont="1" applyFill="1" applyBorder="1" applyAlignment="1" applyProtection="1">
      <alignment horizontal="center" vertical="center" wrapText="1"/>
    </xf>
    <xf numFmtId="0" fontId="10" fillId="7" borderId="98" xfId="0" applyNumberFormat="1" applyFont="1" applyFill="1" applyBorder="1" applyAlignment="1" applyProtection="1">
      <alignment horizontal="center" vertical="center" wrapText="1"/>
    </xf>
    <xf numFmtId="0" fontId="10" fillId="0" borderId="75" xfId="0" applyNumberFormat="1" applyFont="1" applyBorder="1" applyAlignment="1" applyProtection="1"/>
    <xf numFmtId="0" fontId="10" fillId="0" borderId="76" xfId="0" applyNumberFormat="1" applyFont="1" applyBorder="1" applyAlignment="1" applyProtection="1"/>
    <xf numFmtId="0" fontId="10" fillId="0" borderId="69" xfId="0" applyNumberFormat="1" applyFont="1" applyBorder="1" applyAlignment="1" applyProtection="1"/>
    <xf numFmtId="0" fontId="10" fillId="0" borderId="70" xfId="0" applyNumberFormat="1" applyFont="1" applyBorder="1" applyAlignment="1" applyProtection="1"/>
    <xf numFmtId="0" fontId="10" fillId="0" borderId="71" xfId="0" applyNumberFormat="1" applyFont="1" applyBorder="1" applyAlignment="1" applyProtection="1"/>
    <xf numFmtId="0" fontId="10" fillId="0" borderId="72" xfId="0" applyNumberFormat="1" applyFont="1" applyBorder="1" applyAlignment="1" applyProtection="1"/>
    <xf numFmtId="1" fontId="11" fillId="6" borderId="84" xfId="0" applyNumberFormat="1" applyFont="1" applyFill="1" applyBorder="1" applyAlignment="1" applyProtection="1">
      <alignment horizontal="center" vertical="center" wrapText="1"/>
    </xf>
    <xf numFmtId="0" fontId="10" fillId="0" borderId="80" xfId="0" applyNumberFormat="1" applyFont="1" applyBorder="1" applyAlignment="1" applyProtection="1"/>
    <xf numFmtId="0" fontId="10" fillId="0" borderId="81" xfId="0" applyNumberFormat="1" applyFont="1" applyBorder="1" applyAlignment="1" applyProtection="1"/>
    <xf numFmtId="1" fontId="11" fillId="6" borderId="86" xfId="0" applyNumberFormat="1" applyFont="1" applyFill="1" applyBorder="1" applyAlignment="1" applyProtection="1">
      <alignment horizontal="center" vertical="center" wrapText="1"/>
    </xf>
    <xf numFmtId="1" fontId="10" fillId="0" borderId="45" xfId="0" applyNumberFormat="1" applyFont="1" applyBorder="1" applyAlignment="1" applyProtection="1"/>
    <xf numFmtId="1" fontId="10" fillId="0" borderId="50" xfId="0" applyNumberFormat="1" applyFont="1" applyBorder="1" applyAlignment="1" applyProtection="1">
      <alignment horizontal="center" vertical="center"/>
    </xf>
    <xf numFmtId="0" fontId="8" fillId="4" borderId="104" xfId="0" applyNumberFormat="1" applyFont="1" applyFill="1" applyBorder="1" applyAlignment="1" applyProtection="1">
      <alignment horizontal="center" vertical="center" wrapText="1"/>
    </xf>
    <xf numFmtId="0" fontId="8" fillId="4" borderId="105" xfId="0" applyNumberFormat="1" applyFont="1" applyFill="1" applyBorder="1" applyAlignment="1" applyProtection="1">
      <alignment horizontal="center" vertical="center" wrapText="1"/>
    </xf>
    <xf numFmtId="0" fontId="8" fillId="5" borderId="104" xfId="0" applyNumberFormat="1" applyFont="1" applyFill="1" applyBorder="1" applyAlignment="1" applyProtection="1">
      <alignment horizontal="center" vertical="center" wrapText="1"/>
    </xf>
    <xf numFmtId="0" fontId="8" fillId="5" borderId="109" xfId="0" applyNumberFormat="1" applyFont="1" applyFill="1" applyBorder="1" applyAlignment="1" applyProtection="1">
      <alignment horizontal="center" vertical="center" wrapText="1"/>
    </xf>
    <xf numFmtId="0" fontId="8" fillId="5" borderId="111" xfId="0" applyNumberFormat="1" applyFont="1" applyFill="1" applyBorder="1" applyAlignment="1" applyProtection="1">
      <alignment horizontal="center" vertical="center" wrapText="1"/>
    </xf>
    <xf numFmtId="0" fontId="7" fillId="5" borderId="83" xfId="0" applyNumberFormat="1" applyFont="1" applyFill="1" applyBorder="1" applyAlignment="1" applyProtection="1">
      <alignment horizontal="center" vertical="center" wrapText="1"/>
    </xf>
    <xf numFmtId="0" fontId="23" fillId="0" borderId="163" xfId="0" applyFont="1" applyFill="1" applyBorder="1" applyAlignment="1">
      <alignment horizontal="center" vertical="center" wrapText="1"/>
    </xf>
    <xf numFmtId="0" fontId="23" fillId="0" borderId="175" xfId="0" applyFont="1" applyBorder="1" applyAlignment="1">
      <alignment horizontal="center" vertical="center" wrapText="1"/>
    </xf>
    <xf numFmtId="0" fontId="23" fillId="0" borderId="163" xfId="0" applyFont="1" applyBorder="1" applyAlignment="1">
      <alignment horizontal="center" vertical="center" wrapText="1"/>
    </xf>
    <xf numFmtId="0" fontId="10" fillId="0" borderId="1" xfId="0" applyNumberFormat="1" applyFont="1" applyBorder="1" applyAlignment="1" applyProtection="1">
      <alignment vertical="center"/>
    </xf>
    <xf numFmtId="1" fontId="18" fillId="0" borderId="45" xfId="0" applyNumberFormat="1" applyFont="1" applyBorder="1" applyAlignment="1" applyProtection="1">
      <alignment horizontal="left" vertical="center"/>
    </xf>
    <xf numFmtId="0" fontId="17" fillId="24" borderId="41" xfId="0" applyNumberFormat="1" applyFont="1" applyFill="1" applyBorder="1" applyAlignment="1">
      <alignment horizontal="center" vertical="center" wrapText="1"/>
    </xf>
    <xf numFmtId="0" fontId="17" fillId="24" borderId="188" xfId="0" applyNumberFormat="1" applyFont="1" applyFill="1" applyBorder="1" applyAlignment="1">
      <alignment horizontal="center" vertical="center" wrapText="1"/>
    </xf>
    <xf numFmtId="0" fontId="33" fillId="25" borderId="189" xfId="0" applyFont="1" applyFill="1" applyBorder="1" applyAlignment="1">
      <alignment horizontal="right" vertical="center" wrapText="1"/>
    </xf>
    <xf numFmtId="0" fontId="33" fillId="16" borderId="64" xfId="0" applyFont="1" applyFill="1" applyBorder="1" applyAlignment="1">
      <alignment horizontal="right" vertical="center" wrapText="1"/>
    </xf>
    <xf numFmtId="0" fontId="33" fillId="20" borderId="64" xfId="0" applyFont="1" applyFill="1" applyBorder="1" applyAlignment="1">
      <alignment horizontal="right" vertical="center" wrapText="1"/>
    </xf>
    <xf numFmtId="0" fontId="33" fillId="21" borderId="64" xfId="0" applyFont="1" applyFill="1" applyBorder="1" applyAlignment="1">
      <alignment horizontal="right" vertical="center" wrapText="1"/>
    </xf>
    <xf numFmtId="0" fontId="33" fillId="22" borderId="64" xfId="0" applyFont="1" applyFill="1" applyBorder="1" applyAlignment="1">
      <alignment horizontal="right" vertical="center" wrapText="1"/>
    </xf>
    <xf numFmtId="0" fontId="33" fillId="23" borderId="64" xfId="0" applyFont="1" applyFill="1" applyBorder="1" applyAlignment="1">
      <alignment horizontal="right" vertical="center" wrapText="1"/>
    </xf>
    <xf numFmtId="0" fontId="33" fillId="26" borderId="64" xfId="0" applyFont="1" applyFill="1" applyBorder="1" applyAlignment="1">
      <alignment horizontal="right" vertical="center" wrapText="1"/>
    </xf>
    <xf numFmtId="0" fontId="33" fillId="19" borderId="64" xfId="0" applyFont="1" applyFill="1" applyBorder="1" applyAlignment="1">
      <alignment horizontal="right" vertical="center" wrapText="1"/>
    </xf>
    <xf numFmtId="0" fontId="33" fillId="18" borderId="64" xfId="0" applyFont="1" applyFill="1" applyBorder="1" applyAlignment="1">
      <alignment horizontal="right" vertical="center" wrapText="1"/>
    </xf>
    <xf numFmtId="0" fontId="33" fillId="0" borderId="64" xfId="0" applyFont="1" applyFill="1" applyBorder="1" applyAlignment="1">
      <alignment horizontal="right" vertical="center" wrapText="1"/>
    </xf>
    <xf numFmtId="0" fontId="33" fillId="0" borderId="190" xfId="0" applyFont="1" applyFill="1" applyBorder="1" applyAlignment="1">
      <alignment horizontal="right" vertical="center" wrapText="1"/>
    </xf>
    <xf numFmtId="15" fontId="4" fillId="0" borderId="144" xfId="0" applyNumberFormat="1" applyFont="1" applyBorder="1" applyAlignment="1">
      <alignment horizontal="center" vertical="center" wrapText="1"/>
    </xf>
    <xf numFmtId="0" fontId="34" fillId="0" borderId="144" xfId="0" applyFont="1" applyBorder="1" applyAlignment="1">
      <alignment horizontal="center" vertical="center" wrapText="1"/>
    </xf>
    <xf numFmtId="0" fontId="34" fillId="27" borderId="144" xfId="0" applyFont="1" applyFill="1" applyBorder="1" applyAlignment="1">
      <alignment horizontal="center" vertical="center" wrapText="1"/>
    </xf>
    <xf numFmtId="0" fontId="4" fillId="0" borderId="193" xfId="0" applyNumberFormat="1" applyFont="1" applyBorder="1" applyAlignment="1">
      <alignment horizontal="center" vertical="center" wrapText="1"/>
    </xf>
    <xf numFmtId="0" fontId="4" fillId="0" borderId="194" xfId="0" applyNumberFormat="1" applyFont="1" applyBorder="1" applyAlignment="1">
      <alignment horizontal="center" vertical="center" wrapText="1"/>
    </xf>
    <xf numFmtId="0" fontId="4" fillId="0" borderId="25" xfId="0" applyNumberFormat="1" applyFont="1" applyBorder="1" applyAlignment="1">
      <alignment horizontal="center" vertical="center" wrapText="1"/>
    </xf>
    <xf numFmtId="0" fontId="4" fillId="20" borderId="20" xfId="0" applyNumberFormat="1" applyFont="1" applyFill="1" applyBorder="1" applyAlignment="1">
      <alignment horizontal="center" vertical="center" wrapText="1"/>
    </xf>
    <xf numFmtId="0" fontId="4" fillId="26" borderId="25" xfId="0" applyNumberFormat="1" applyFont="1" applyFill="1" applyBorder="1" applyAlignment="1">
      <alignment horizontal="center" vertical="center" wrapText="1"/>
    </xf>
    <xf numFmtId="0" fontId="4" fillId="16" borderId="25" xfId="0" applyNumberFormat="1" applyFont="1" applyFill="1" applyBorder="1" applyAlignment="1">
      <alignment horizontal="center" vertical="center" wrapText="1"/>
    </xf>
    <xf numFmtId="0" fontId="4" fillId="21" borderId="25" xfId="0" applyNumberFormat="1" applyFont="1" applyFill="1" applyBorder="1" applyAlignment="1">
      <alignment horizontal="center" vertical="center" wrapText="1"/>
    </xf>
    <xf numFmtId="0" fontId="4" fillId="23" borderId="25" xfId="0" applyNumberFormat="1" applyFont="1" applyFill="1" applyBorder="1" applyAlignment="1">
      <alignment horizontal="center" vertical="center" wrapText="1"/>
    </xf>
    <xf numFmtId="0" fontId="4" fillId="19" borderId="25" xfId="0" applyNumberFormat="1" applyFont="1" applyFill="1" applyBorder="1" applyAlignment="1">
      <alignment horizontal="center" vertical="center" wrapText="1"/>
    </xf>
    <xf numFmtId="0" fontId="4" fillId="22" borderId="25" xfId="0" applyNumberFormat="1" applyFont="1" applyFill="1" applyBorder="1" applyAlignment="1">
      <alignment horizontal="center" vertical="center" wrapText="1"/>
    </xf>
    <xf numFmtId="0" fontId="34" fillId="0" borderId="154" xfId="0" applyFont="1" applyBorder="1" applyAlignment="1">
      <alignment horizontal="center" vertical="center" wrapText="1"/>
    </xf>
    <xf numFmtId="1" fontId="23" fillId="0" borderId="178" xfId="0" applyNumberFormat="1" applyFont="1" applyBorder="1" applyAlignment="1">
      <alignment horizontal="center" vertical="center" wrapText="1"/>
    </xf>
    <xf numFmtId="0" fontId="23" fillId="0" borderId="165" xfId="0" applyNumberFormat="1" applyFont="1" applyBorder="1" applyAlignment="1">
      <alignment horizontal="center" vertical="center"/>
    </xf>
    <xf numFmtId="0" fontId="4" fillId="0" borderId="39" xfId="0" applyNumberFormat="1" applyFont="1" applyBorder="1" applyAlignment="1">
      <alignment horizontal="center" vertical="center"/>
    </xf>
    <xf numFmtId="1" fontId="4" fillId="0" borderId="200" xfId="0" applyNumberFormat="1" applyFont="1" applyBorder="1" applyAlignment="1">
      <alignment vertical="center" wrapText="1"/>
    </xf>
    <xf numFmtId="1" fontId="4" fillId="0" borderId="73" xfId="0" applyNumberFormat="1" applyFont="1" applyBorder="1" applyAlignment="1">
      <alignment vertical="center" wrapText="1"/>
    </xf>
    <xf numFmtId="0" fontId="4" fillId="0" borderId="3" xfId="0" applyNumberFormat="1" applyFont="1" applyBorder="1" applyAlignment="1">
      <alignment horizontal="left" vertical="center" wrapText="1"/>
    </xf>
    <xf numFmtId="1" fontId="23" fillId="0" borderId="142" xfId="0" applyNumberFormat="1" applyFont="1" applyBorder="1" applyAlignment="1">
      <alignment horizontal="center" vertical="center" wrapText="1"/>
    </xf>
    <xf numFmtId="0" fontId="10" fillId="0" borderId="45" xfId="0" applyFont="1" applyBorder="1" applyAlignment="1" applyProtection="1">
      <alignment horizontal="center" vertical="top" wrapText="1"/>
    </xf>
    <xf numFmtId="1" fontId="10" fillId="4" borderId="119" xfId="0" applyNumberFormat="1" applyFont="1" applyFill="1" applyBorder="1" applyAlignment="1" applyProtection="1">
      <alignment horizontal="center" vertical="center" wrapText="1"/>
    </xf>
    <xf numFmtId="0" fontId="10" fillId="0" borderId="46" xfId="0" applyNumberFormat="1" applyFont="1" applyBorder="1" applyAlignment="1" applyProtection="1">
      <alignment horizontal="left" vertical="center"/>
    </xf>
    <xf numFmtId="1" fontId="10" fillId="0" borderId="45" xfId="0" applyNumberFormat="1" applyFont="1" applyBorder="1" applyAlignment="1" applyProtection="1">
      <alignment horizontal="left" vertical="center"/>
    </xf>
    <xf numFmtId="1" fontId="10" fillId="0" borderId="132" xfId="0" applyNumberFormat="1" applyFont="1" applyBorder="1" applyAlignment="1" applyProtection="1">
      <alignment horizontal="left" vertical="center"/>
    </xf>
    <xf numFmtId="1" fontId="10" fillId="0" borderId="45" xfId="0" applyNumberFormat="1" applyFont="1" applyBorder="1" applyAlignment="1" applyProtection="1">
      <alignment horizontal="left"/>
    </xf>
    <xf numFmtId="1" fontId="10" fillId="15" borderId="52" xfId="0" applyNumberFormat="1" applyFont="1" applyFill="1" applyBorder="1" applyAlignment="1" applyProtection="1">
      <alignment horizontal="center" vertical="center"/>
      <protection locked="0"/>
    </xf>
    <xf numFmtId="1" fontId="10" fillId="15" borderId="148" xfId="0" applyNumberFormat="1" applyFont="1" applyFill="1" applyBorder="1" applyAlignment="1" applyProtection="1">
      <alignment horizontal="center" vertical="center"/>
      <protection locked="0"/>
    </xf>
    <xf numFmtId="1" fontId="10" fillId="0" borderId="45" xfId="0" applyNumberFormat="1" applyFont="1" applyBorder="1" applyAlignment="1" applyProtection="1">
      <alignment horizontal="center" vertical="center"/>
    </xf>
    <xf numFmtId="1" fontId="10" fillId="0" borderId="45" xfId="0" applyNumberFormat="1" applyFont="1" applyBorder="1" applyAlignment="1" applyProtection="1">
      <alignment horizontal="left" vertical="center" wrapText="1"/>
    </xf>
    <xf numFmtId="0" fontId="24" fillId="0" borderId="143" xfId="0" applyNumberFormat="1" applyFont="1" applyFill="1" applyBorder="1" applyAlignment="1">
      <alignment horizontal="center" vertical="center"/>
    </xf>
    <xf numFmtId="17" fontId="27" fillId="0" borderId="201" xfId="0" applyNumberFormat="1" applyFont="1" applyBorder="1" applyAlignment="1">
      <alignment horizontal="center" vertical="center" wrapText="1"/>
    </xf>
    <xf numFmtId="17" fontId="27" fillId="0" borderId="140" xfId="0" applyNumberFormat="1" applyFont="1" applyBorder="1" applyAlignment="1">
      <alignment horizontal="center" vertical="center" wrapText="1"/>
    </xf>
    <xf numFmtId="0" fontId="27" fillId="0" borderId="169" xfId="0" applyFont="1" applyBorder="1" applyAlignment="1">
      <alignment horizontal="center" vertical="center"/>
    </xf>
    <xf numFmtId="1" fontId="23" fillId="0" borderId="174" xfId="0" applyNumberFormat="1" applyFont="1" applyBorder="1" applyAlignment="1">
      <alignment horizontal="center" vertical="center" wrapText="1"/>
    </xf>
    <xf numFmtId="0" fontId="23" fillId="0" borderId="202" xfId="0" applyFont="1" applyBorder="1" applyAlignment="1">
      <alignment horizontal="center" vertical="center" wrapText="1"/>
    </xf>
    <xf numFmtId="0" fontId="23" fillId="0" borderId="175" xfId="0" applyNumberFormat="1" applyFont="1" applyBorder="1" applyAlignment="1">
      <alignment horizontal="center" vertical="center"/>
    </xf>
    <xf numFmtId="0" fontId="27" fillId="0" borderId="203" xfId="0" applyFont="1" applyFill="1" applyBorder="1" applyAlignment="1">
      <alignment horizontal="center" vertical="center" wrapText="1"/>
    </xf>
    <xf numFmtId="0" fontId="27" fillId="0" borderId="175" xfId="0" applyFont="1" applyFill="1" applyBorder="1" applyAlignment="1">
      <alignment horizontal="center" vertical="center" wrapText="1"/>
    </xf>
    <xf numFmtId="0" fontId="23" fillId="0" borderId="186" xfId="0" applyFont="1" applyBorder="1" applyAlignment="1">
      <alignment horizontal="center" vertical="center" wrapText="1"/>
    </xf>
    <xf numFmtId="1" fontId="23" fillId="0" borderId="204" xfId="0" applyNumberFormat="1" applyFont="1" applyBorder="1" applyAlignment="1">
      <alignment horizontal="center" vertical="center" wrapText="1"/>
    </xf>
    <xf numFmtId="0" fontId="23" fillId="0" borderId="205" xfId="0" applyFont="1" applyBorder="1" applyAlignment="1">
      <alignment horizontal="center" vertical="center"/>
    </xf>
    <xf numFmtId="0" fontId="27" fillId="0" borderId="206" xfId="0" applyFont="1" applyFill="1" applyBorder="1" applyAlignment="1">
      <alignment horizontal="center" vertical="center" wrapText="1"/>
    </xf>
    <xf numFmtId="0" fontId="27" fillId="0" borderId="205" xfId="0" applyFont="1" applyFill="1" applyBorder="1" applyAlignment="1">
      <alignment horizontal="center" vertical="center" wrapText="1"/>
    </xf>
    <xf numFmtId="0" fontId="23" fillId="0" borderId="186" xfId="0" applyNumberFormat="1" applyFont="1" applyBorder="1" applyAlignment="1">
      <alignment horizontal="center" vertical="center"/>
    </xf>
    <xf numFmtId="0" fontId="23" fillId="18" borderId="207" xfId="0" applyFont="1" applyFill="1" applyBorder="1" applyAlignment="1">
      <alignment horizontal="right" vertical="center" wrapText="1"/>
    </xf>
    <xf numFmtId="0" fontId="23" fillId="0" borderId="204" xfId="0" applyFont="1" applyFill="1" applyBorder="1" applyAlignment="1">
      <alignment horizontal="center" vertical="center" wrapText="1"/>
    </xf>
    <xf numFmtId="0" fontId="23" fillId="0" borderId="204" xfId="0" applyFont="1" applyBorder="1" applyAlignment="1">
      <alignment horizontal="center" vertical="center" wrapText="1"/>
    </xf>
    <xf numFmtId="0" fontId="27" fillId="0" borderId="205" xfId="0" applyFont="1" applyBorder="1" applyAlignment="1">
      <alignment horizontal="center" vertical="center" wrapText="1"/>
    </xf>
    <xf numFmtId="0" fontId="27" fillId="0" borderId="208" xfId="0" applyFont="1" applyBorder="1" applyAlignment="1">
      <alignment horizontal="center" vertical="center" wrapText="1"/>
    </xf>
    <xf numFmtId="0" fontId="23" fillId="0" borderId="177" xfId="0" applyFont="1" applyBorder="1" applyAlignment="1">
      <alignment horizontal="center" vertical="center" wrapText="1"/>
    </xf>
    <xf numFmtId="0" fontId="23" fillId="0" borderId="209" xfId="0" applyFont="1" applyBorder="1" applyAlignment="1">
      <alignment horizontal="center" vertical="center" wrapText="1"/>
    </xf>
    <xf numFmtId="0" fontId="23" fillId="0" borderId="205" xfId="0" applyFont="1" applyBorder="1" applyAlignment="1">
      <alignment horizontal="center" vertical="center" wrapText="1"/>
    </xf>
    <xf numFmtId="0" fontId="15" fillId="0" borderId="0" xfId="0" applyFont="1" applyAlignment="1">
      <alignment vertical="center" wrapText="1"/>
    </xf>
    <xf numFmtId="0" fontId="15" fillId="0" borderId="0" xfId="0" applyFont="1" applyAlignment="1">
      <alignment horizontal="center" vertical="center" wrapText="1"/>
    </xf>
    <xf numFmtId="0" fontId="15" fillId="0" borderId="144" xfId="0" applyFont="1" applyBorder="1" applyAlignment="1">
      <alignment vertical="center" wrapText="1"/>
    </xf>
    <xf numFmtId="0" fontId="15" fillId="0" borderId="164" xfId="0" applyFont="1" applyBorder="1" applyAlignment="1">
      <alignment horizontal="center" vertical="center" wrapText="1"/>
    </xf>
    <xf numFmtId="0" fontId="15" fillId="0" borderId="165" xfId="0" applyFont="1" applyBorder="1" applyAlignment="1">
      <alignment vertical="center" wrapText="1"/>
    </xf>
    <xf numFmtId="0" fontId="15" fillId="0" borderId="167" xfId="0" applyFont="1" applyBorder="1" applyAlignment="1">
      <alignment horizontal="center" vertical="center" wrapText="1"/>
    </xf>
    <xf numFmtId="0" fontId="15" fillId="0" borderId="212" xfId="0" applyFont="1" applyBorder="1" applyAlignment="1">
      <alignment vertical="center" wrapText="1"/>
    </xf>
    <xf numFmtId="0" fontId="15" fillId="0" borderId="168" xfId="0" applyFont="1" applyBorder="1" applyAlignment="1">
      <alignment vertical="center" wrapText="1"/>
    </xf>
    <xf numFmtId="0" fontId="15" fillId="0" borderId="146" xfId="0" applyFont="1" applyBorder="1" applyAlignment="1">
      <alignment vertical="center" wrapText="1"/>
    </xf>
    <xf numFmtId="0" fontId="15" fillId="0" borderId="176" xfId="0" applyFont="1" applyBorder="1" applyAlignment="1">
      <alignment vertical="center" wrapText="1"/>
    </xf>
    <xf numFmtId="0" fontId="15" fillId="0" borderId="164" xfId="0" applyFont="1" applyBorder="1" applyAlignment="1">
      <alignment vertical="center" wrapText="1"/>
    </xf>
    <xf numFmtId="0" fontId="15" fillId="0" borderId="167" xfId="0" applyFont="1" applyBorder="1" applyAlignment="1">
      <alignment vertical="center" wrapText="1"/>
    </xf>
    <xf numFmtId="0" fontId="15" fillId="0" borderId="174" xfId="0" applyFont="1" applyBorder="1" applyAlignment="1">
      <alignment horizontal="center" vertical="center" wrapText="1"/>
    </xf>
    <xf numFmtId="0" fontId="15" fillId="0" borderId="175" xfId="0" applyFont="1" applyBorder="1" applyAlignment="1">
      <alignment vertical="center" wrapText="1"/>
    </xf>
    <xf numFmtId="0" fontId="15" fillId="0" borderId="203" xfId="0" applyFont="1" applyBorder="1" applyAlignment="1">
      <alignment vertical="center" wrapText="1"/>
    </xf>
    <xf numFmtId="0" fontId="15" fillId="0" borderId="154" xfId="0" applyFont="1" applyBorder="1" applyAlignment="1">
      <alignment vertical="center" wrapText="1"/>
    </xf>
    <xf numFmtId="0" fontId="15" fillId="0" borderId="174" xfId="0" applyFont="1" applyBorder="1" applyAlignment="1">
      <alignment vertical="center" wrapText="1"/>
    </xf>
    <xf numFmtId="0" fontId="41" fillId="0" borderId="167" xfId="0" applyFont="1" applyBorder="1" applyAlignment="1">
      <alignment horizontal="center" vertical="center" wrapText="1"/>
    </xf>
    <xf numFmtId="0" fontId="41" fillId="0" borderId="176" xfId="0" applyFont="1" applyBorder="1" applyAlignment="1">
      <alignment horizontal="center" vertical="center" wrapText="1"/>
    </xf>
    <xf numFmtId="0" fontId="41" fillId="0" borderId="213" xfId="0" applyFont="1" applyBorder="1" applyAlignment="1">
      <alignment horizontal="center" vertical="center" wrapText="1"/>
    </xf>
    <xf numFmtId="0" fontId="41" fillId="0" borderId="212" xfId="0" applyFont="1" applyBorder="1" applyAlignment="1">
      <alignment horizontal="center" vertical="center" wrapText="1"/>
    </xf>
    <xf numFmtId="0" fontId="41" fillId="0" borderId="168" xfId="0" applyFont="1" applyBorder="1" applyAlignment="1">
      <alignment horizontal="center" vertical="center" wrapText="1"/>
    </xf>
    <xf numFmtId="20" fontId="10" fillId="3" borderId="142" xfId="0" applyNumberFormat="1" applyFont="1" applyFill="1" applyBorder="1" applyAlignment="1" applyProtection="1">
      <alignment horizontal="center" vertical="center" wrapText="1"/>
      <protection locked="0"/>
    </xf>
    <xf numFmtId="0" fontId="23" fillId="0" borderId="83" xfId="0" applyNumberFormat="1" applyFont="1" applyFill="1" applyBorder="1" applyAlignment="1">
      <alignment horizontal="center" vertical="center"/>
    </xf>
    <xf numFmtId="0" fontId="23" fillId="0" borderId="84" xfId="0" applyNumberFormat="1" applyFont="1" applyFill="1" applyBorder="1" applyAlignment="1">
      <alignment horizontal="center" vertical="center"/>
    </xf>
    <xf numFmtId="0" fontId="23" fillId="0" borderId="187" xfId="0" applyNumberFormat="1" applyFont="1" applyFill="1" applyBorder="1" applyAlignment="1">
      <alignment horizontal="center" vertical="center"/>
    </xf>
    <xf numFmtId="0" fontId="23" fillId="0" borderId="163" xfId="0" applyFont="1" applyBorder="1" applyAlignment="1">
      <alignment horizontal="center" vertical="center" wrapText="1"/>
    </xf>
    <xf numFmtId="0" fontId="23" fillId="0" borderId="185" xfId="0" applyFont="1" applyBorder="1" applyAlignment="1">
      <alignment horizontal="center" vertical="center" wrapText="1"/>
    </xf>
    <xf numFmtId="0" fontId="23" fillId="0" borderId="163" xfId="0" applyFont="1" applyFill="1" applyBorder="1" applyAlignment="1">
      <alignment horizontal="center" vertical="center" wrapText="1"/>
    </xf>
    <xf numFmtId="0" fontId="23" fillId="0" borderId="185" xfId="0" applyFont="1" applyFill="1" applyBorder="1" applyAlignment="1">
      <alignment horizontal="center" vertical="center" wrapText="1"/>
    </xf>
    <xf numFmtId="0" fontId="23" fillId="0" borderId="186" xfId="0" applyFont="1" applyFill="1" applyBorder="1" applyAlignment="1">
      <alignment horizontal="right" vertical="center" wrapText="1"/>
    </xf>
    <xf numFmtId="0" fontId="23" fillId="0" borderId="87" xfId="0" applyFont="1" applyFill="1" applyBorder="1" applyAlignment="1">
      <alignment horizontal="right" vertical="center" wrapText="1"/>
    </xf>
    <xf numFmtId="0" fontId="28" fillId="0" borderId="171" xfId="0" applyFont="1" applyBorder="1" applyAlignment="1">
      <alignment horizontal="center" vertical="center" textRotation="90" wrapText="1"/>
    </xf>
    <xf numFmtId="0" fontId="28" fillId="0" borderId="157" xfId="0" applyFont="1" applyBorder="1" applyAlignment="1">
      <alignment horizontal="center" vertical="center" textRotation="90" wrapText="1"/>
    </xf>
    <xf numFmtId="0" fontId="28" fillId="0" borderId="172" xfId="0" applyFont="1" applyBorder="1" applyAlignment="1">
      <alignment horizontal="center" vertical="center" textRotation="90" wrapText="1"/>
    </xf>
    <xf numFmtId="0" fontId="28" fillId="0" borderId="158" xfId="0" applyFont="1" applyBorder="1" applyAlignment="1">
      <alignment horizontal="center" vertical="center" textRotation="90" wrapText="1"/>
    </xf>
    <xf numFmtId="0" fontId="23" fillId="0" borderId="83" xfId="0" applyFont="1" applyFill="1" applyBorder="1" applyAlignment="1">
      <alignment horizontal="right" vertical="center" wrapText="1"/>
    </xf>
    <xf numFmtId="0" fontId="23" fillId="0" borderId="187" xfId="0" applyFont="1" applyFill="1" applyBorder="1" applyAlignment="1">
      <alignment horizontal="right" vertical="center" wrapText="1"/>
    </xf>
    <xf numFmtId="0" fontId="23" fillId="0" borderId="171" xfId="0" applyFont="1" applyBorder="1" applyAlignment="1">
      <alignment horizontal="center" vertical="center"/>
    </xf>
    <xf numFmtId="0" fontId="23" fillId="0" borderId="135" xfId="0" applyFont="1" applyBorder="1" applyAlignment="1">
      <alignment horizontal="center" vertical="center"/>
    </xf>
    <xf numFmtId="0" fontId="23" fillId="0" borderId="172" xfId="0" applyFont="1" applyBorder="1" applyAlignment="1">
      <alignment horizontal="center" vertical="center"/>
    </xf>
    <xf numFmtId="0" fontId="23" fillId="0" borderId="45" xfId="0" applyFont="1" applyBorder="1" applyAlignment="1">
      <alignment horizontal="center" vertical="center"/>
    </xf>
    <xf numFmtId="17" fontId="30" fillId="0" borderId="83" xfId="0" applyNumberFormat="1" applyFont="1" applyBorder="1" applyAlignment="1">
      <alignment horizontal="center" vertical="center" wrapText="1"/>
    </xf>
    <xf numFmtId="17" fontId="30" fillId="0" borderId="84" xfId="0" applyNumberFormat="1" applyFont="1" applyBorder="1" applyAlignment="1">
      <alignment horizontal="center" vertical="center" wrapText="1"/>
    </xf>
    <xf numFmtId="17" fontId="30" fillId="0" borderId="87" xfId="0" applyNumberFormat="1" applyFont="1" applyBorder="1" applyAlignment="1">
      <alignment horizontal="center" vertical="center" wrapText="1"/>
    </xf>
    <xf numFmtId="1" fontId="23" fillId="0" borderId="143" xfId="0" applyNumberFormat="1" applyFont="1" applyBorder="1" applyAlignment="1">
      <alignment horizontal="center" vertical="center" wrapText="1"/>
    </xf>
    <xf numFmtId="1" fontId="23" fillId="0" borderId="142" xfId="0" applyNumberFormat="1" applyFont="1" applyBorder="1" applyAlignment="1">
      <alignment horizontal="center" vertical="center" wrapText="1"/>
    </xf>
    <xf numFmtId="0" fontId="24" fillId="25" borderId="143" xfId="0" applyNumberFormat="1" applyFont="1" applyFill="1" applyBorder="1" applyAlignment="1">
      <alignment horizontal="center" vertical="center" wrapText="1"/>
    </xf>
    <xf numFmtId="0" fontId="24" fillId="25" borderId="142" xfId="0" applyNumberFormat="1" applyFont="1" applyFill="1" applyBorder="1" applyAlignment="1">
      <alignment horizontal="center" vertical="center" wrapText="1"/>
    </xf>
    <xf numFmtId="0" fontId="24" fillId="23" borderId="143" xfId="0" applyNumberFormat="1" applyFont="1" applyFill="1" applyBorder="1" applyAlignment="1">
      <alignment horizontal="center" vertical="center" wrapText="1"/>
    </xf>
    <xf numFmtId="0" fontId="24" fillId="23" borderId="142" xfId="0" applyNumberFormat="1" applyFont="1" applyFill="1" applyBorder="1" applyAlignment="1">
      <alignment horizontal="center" vertical="center" wrapText="1"/>
    </xf>
    <xf numFmtId="0" fontId="24" fillId="19" borderId="143" xfId="0" applyNumberFormat="1" applyFont="1" applyFill="1" applyBorder="1" applyAlignment="1">
      <alignment horizontal="center" vertical="center" wrapText="1"/>
    </xf>
    <xf numFmtId="0" fontId="24" fillId="19" borderId="142" xfId="0" applyNumberFormat="1" applyFont="1" applyFill="1" applyBorder="1" applyAlignment="1">
      <alignment horizontal="center" vertical="center" wrapText="1"/>
    </xf>
    <xf numFmtId="0" fontId="24" fillId="21" borderId="143" xfId="0" applyNumberFormat="1" applyFont="1" applyFill="1" applyBorder="1" applyAlignment="1">
      <alignment horizontal="center" vertical="center" wrapText="1"/>
    </xf>
    <xf numFmtId="0" fontId="24" fillId="21" borderId="142" xfId="0" applyNumberFormat="1" applyFont="1" applyFill="1" applyBorder="1" applyAlignment="1">
      <alignment horizontal="center" vertical="center" wrapText="1"/>
    </xf>
    <xf numFmtId="0" fontId="24" fillId="16" borderId="143" xfId="0" applyNumberFormat="1" applyFont="1" applyFill="1" applyBorder="1" applyAlignment="1">
      <alignment horizontal="center" vertical="center" wrapText="1"/>
    </xf>
    <xf numFmtId="0" fontId="24" fillId="16" borderId="142" xfId="0" applyNumberFormat="1" applyFont="1" applyFill="1" applyBorder="1" applyAlignment="1">
      <alignment horizontal="center" vertical="center" wrapText="1"/>
    </xf>
    <xf numFmtId="0" fontId="24" fillId="26" borderId="143" xfId="0" applyNumberFormat="1" applyFont="1" applyFill="1" applyBorder="1" applyAlignment="1">
      <alignment horizontal="center" vertical="center" wrapText="1"/>
    </xf>
    <xf numFmtId="0" fontId="24" fillId="26" borderId="142" xfId="0" applyNumberFormat="1" applyFont="1" applyFill="1" applyBorder="1" applyAlignment="1">
      <alignment horizontal="center" vertical="center" wrapText="1"/>
    </xf>
    <xf numFmtId="0" fontId="24" fillId="22" borderId="143" xfId="0" applyNumberFormat="1" applyFont="1" applyFill="1" applyBorder="1" applyAlignment="1">
      <alignment horizontal="center" vertical="center" wrapText="1"/>
    </xf>
    <xf numFmtId="0" fontId="24" fillId="22" borderId="142" xfId="0" applyNumberFormat="1" applyFont="1" applyFill="1" applyBorder="1" applyAlignment="1">
      <alignment horizontal="center" vertical="center" wrapText="1"/>
    </xf>
    <xf numFmtId="0" fontId="36" fillId="0" borderId="171" xfId="0" applyFont="1" applyFill="1" applyBorder="1" applyAlignment="1">
      <alignment horizontal="center" vertical="center" wrapText="1"/>
    </xf>
    <xf numFmtId="0" fontId="36" fillId="0" borderId="135" xfId="0" applyFont="1" applyFill="1" applyBorder="1" applyAlignment="1">
      <alignment horizontal="center" vertical="center" wrapText="1"/>
    </xf>
    <xf numFmtId="0" fontId="36" fillId="0" borderId="157" xfId="0" applyFont="1" applyFill="1" applyBorder="1" applyAlignment="1">
      <alignment horizontal="center" vertical="center" wrapText="1"/>
    </xf>
    <xf numFmtId="0" fontId="36" fillId="0" borderId="172" xfId="0" applyFont="1" applyFill="1" applyBorder="1" applyAlignment="1">
      <alignment horizontal="center" vertical="center" wrapText="1"/>
    </xf>
    <xf numFmtId="0" fontId="36" fillId="0" borderId="45" xfId="0" applyFont="1" applyFill="1" applyBorder="1" applyAlignment="1">
      <alignment horizontal="center" vertical="center" wrapText="1"/>
    </xf>
    <xf numFmtId="0" fontId="36" fillId="0" borderId="158" xfId="0" applyFont="1" applyFill="1" applyBorder="1" applyAlignment="1">
      <alignment horizontal="center" vertical="center" wrapText="1"/>
    </xf>
    <xf numFmtId="0" fontId="36" fillId="0" borderId="159" xfId="0" applyFont="1" applyFill="1" applyBorder="1" applyAlignment="1">
      <alignment horizontal="center" vertical="center" wrapText="1"/>
    </xf>
    <xf numFmtId="0" fontId="36" fillId="0" borderId="140" xfId="0" applyFont="1" applyFill="1" applyBorder="1" applyAlignment="1">
      <alignment horizontal="center" vertical="center" wrapText="1"/>
    </xf>
    <xf numFmtId="0" fontId="36" fillId="0" borderId="169" xfId="0" applyFont="1" applyFill="1" applyBorder="1" applyAlignment="1">
      <alignment horizontal="center" vertical="center" wrapText="1"/>
    </xf>
    <xf numFmtId="0" fontId="39" fillId="0" borderId="171" xfId="0" applyFont="1" applyFill="1" applyBorder="1" applyAlignment="1">
      <alignment horizontal="center" vertical="center" wrapText="1"/>
    </xf>
    <xf numFmtId="0" fontId="39" fillId="0" borderId="135" xfId="0" applyFont="1" applyFill="1" applyBorder="1" applyAlignment="1">
      <alignment horizontal="center" vertical="center" wrapText="1"/>
    </xf>
    <xf numFmtId="0" fontId="39" fillId="0" borderId="157" xfId="0" applyFont="1" applyFill="1" applyBorder="1" applyAlignment="1">
      <alignment horizontal="center" vertical="center" wrapText="1"/>
    </xf>
    <xf numFmtId="0" fontId="39" fillId="0" borderId="172" xfId="0" applyFont="1" applyFill="1" applyBorder="1" applyAlignment="1">
      <alignment horizontal="center" vertical="center" wrapText="1"/>
    </xf>
    <xf numFmtId="0" fontId="39" fillId="0" borderId="45" xfId="0" applyFont="1" applyFill="1" applyBorder="1" applyAlignment="1">
      <alignment horizontal="center" vertical="center" wrapText="1"/>
    </xf>
    <xf numFmtId="0" fontId="39" fillId="0" borderId="158" xfId="0" applyFont="1" applyFill="1" applyBorder="1" applyAlignment="1">
      <alignment horizontal="center" vertical="center" wrapText="1"/>
    </xf>
    <xf numFmtId="0" fontId="39" fillId="0" borderId="159" xfId="0" applyFont="1" applyFill="1" applyBorder="1" applyAlignment="1">
      <alignment horizontal="center" vertical="center" wrapText="1"/>
    </xf>
    <xf numFmtId="0" fontId="39" fillId="0" borderId="140" xfId="0" applyFont="1" applyFill="1" applyBorder="1" applyAlignment="1">
      <alignment horizontal="center" vertical="center" wrapText="1"/>
    </xf>
    <xf numFmtId="0" fontId="39" fillId="0" borderId="169" xfId="0" applyFont="1" applyFill="1" applyBorder="1" applyAlignment="1">
      <alignment horizontal="center" vertical="center" wrapText="1"/>
    </xf>
    <xf numFmtId="0" fontId="24" fillId="18" borderId="143" xfId="0" applyNumberFormat="1" applyFont="1" applyFill="1" applyBorder="1" applyAlignment="1">
      <alignment horizontal="center" vertical="center" wrapText="1"/>
    </xf>
    <xf numFmtId="0" fontId="24" fillId="18" borderId="170" xfId="0" applyNumberFormat="1" applyFont="1" applyFill="1" applyBorder="1" applyAlignment="1">
      <alignment horizontal="center" vertical="center" wrapText="1"/>
    </xf>
    <xf numFmtId="0" fontId="24" fillId="18" borderId="142" xfId="0" applyNumberFormat="1" applyFont="1" applyFill="1" applyBorder="1" applyAlignment="1">
      <alignment horizontal="center" vertical="center" wrapText="1"/>
    </xf>
    <xf numFmtId="0" fontId="16" fillId="0" borderId="171" xfId="0" applyNumberFormat="1" applyFont="1" applyFill="1" applyBorder="1" applyAlignment="1">
      <alignment horizontal="center"/>
    </xf>
    <xf numFmtId="0" fontId="16" fillId="0" borderId="135" xfId="0" applyNumberFormat="1" applyFont="1" applyFill="1" applyBorder="1" applyAlignment="1">
      <alignment horizontal="center"/>
    </xf>
    <xf numFmtId="0" fontId="16" fillId="0" borderId="172" xfId="0" applyNumberFormat="1" applyFont="1" applyFill="1" applyBorder="1" applyAlignment="1">
      <alignment horizontal="center"/>
    </xf>
    <xf numFmtId="0" fontId="16" fillId="0" borderId="45" xfId="0" applyNumberFormat="1" applyFont="1" applyFill="1" applyBorder="1" applyAlignment="1">
      <alignment horizontal="center"/>
    </xf>
    <xf numFmtId="17" fontId="23" fillId="0" borderId="143" xfId="0" applyNumberFormat="1" applyFont="1" applyBorder="1" applyAlignment="1">
      <alignment horizontal="right" vertical="center" wrapText="1"/>
    </xf>
    <xf numFmtId="17" fontId="23" fillId="0" borderId="170" xfId="0" applyNumberFormat="1" applyFont="1" applyBorder="1" applyAlignment="1">
      <alignment horizontal="right" vertical="center" wrapText="1"/>
    </xf>
    <xf numFmtId="0" fontId="23" fillId="0" borderId="143" xfId="0" applyFont="1" applyBorder="1" applyAlignment="1">
      <alignment horizontal="right" vertical="center" wrapText="1"/>
    </xf>
    <xf numFmtId="0" fontId="23" fillId="0" borderId="170" xfId="0" applyFont="1" applyBorder="1" applyAlignment="1">
      <alignment horizontal="right" vertical="center" wrapText="1"/>
    </xf>
    <xf numFmtId="15" fontId="24" fillId="0" borderId="143" xfId="0" applyNumberFormat="1" applyFont="1" applyBorder="1" applyAlignment="1">
      <alignment horizontal="center" vertical="center" wrapText="1"/>
    </xf>
    <xf numFmtId="15" fontId="24" fillId="0" borderId="142" xfId="0" applyNumberFormat="1" applyFont="1" applyBorder="1" applyAlignment="1">
      <alignment horizontal="center" vertical="center" wrapText="1"/>
    </xf>
    <xf numFmtId="0" fontId="24" fillId="20" borderId="143" xfId="0" applyNumberFormat="1" applyFont="1" applyFill="1" applyBorder="1" applyAlignment="1">
      <alignment horizontal="center" vertical="center" wrapText="1"/>
    </xf>
    <xf numFmtId="0" fontId="24" fillId="20" borderId="142" xfId="0" applyNumberFormat="1" applyFont="1" applyFill="1" applyBorder="1" applyAlignment="1">
      <alignment horizontal="center" vertical="center" wrapText="1"/>
    </xf>
    <xf numFmtId="0" fontId="28" fillId="0" borderId="135" xfId="0" applyFont="1" applyBorder="1" applyAlignment="1">
      <alignment horizontal="center" vertical="center"/>
    </xf>
    <xf numFmtId="0" fontId="28" fillId="0" borderId="157" xfId="0" applyFont="1" applyBorder="1" applyAlignment="1">
      <alignment horizontal="center" vertical="center"/>
    </xf>
    <xf numFmtId="0" fontId="28" fillId="0" borderId="45" xfId="0" applyFont="1" applyBorder="1" applyAlignment="1">
      <alignment horizontal="center" vertical="center"/>
    </xf>
    <xf numFmtId="0" fontId="28" fillId="0" borderId="158" xfId="0" applyFont="1" applyBorder="1" applyAlignment="1">
      <alignment horizontal="center" vertical="center"/>
    </xf>
    <xf numFmtId="0" fontId="28" fillId="0" borderId="140" xfId="0" applyFont="1" applyBorder="1" applyAlignment="1">
      <alignment horizontal="center" vertical="center"/>
    </xf>
    <xf numFmtId="0" fontId="28" fillId="0" borderId="169" xfId="0" applyFont="1" applyBorder="1" applyAlignment="1">
      <alignment horizontal="center" vertical="center"/>
    </xf>
    <xf numFmtId="17" fontId="23" fillId="0" borderId="142" xfId="0" applyNumberFormat="1" applyFont="1" applyBorder="1" applyAlignment="1">
      <alignment horizontal="right" vertical="center" wrapText="1"/>
    </xf>
    <xf numFmtId="15" fontId="24" fillId="0" borderId="181" xfId="0" applyNumberFormat="1" applyFont="1" applyBorder="1" applyAlignment="1">
      <alignment horizontal="center" vertical="center" wrapText="1"/>
    </xf>
    <xf numFmtId="15" fontId="24" fillId="0" borderId="78" xfId="0" applyNumberFormat="1" applyFont="1" applyBorder="1" applyAlignment="1">
      <alignment horizontal="center" vertical="center" wrapText="1"/>
    </xf>
    <xf numFmtId="15" fontId="24" fillId="0" borderId="100"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1" fontId="4" fillId="0" borderId="23" xfId="0" applyNumberFormat="1" applyFont="1" applyBorder="1" applyAlignment="1">
      <alignment horizontal="center" vertical="center" wrapText="1"/>
    </xf>
    <xf numFmtId="1" fontId="4" fillId="0" borderId="66" xfId="0" applyNumberFormat="1" applyFont="1" applyBorder="1" applyAlignment="1">
      <alignment horizontal="center" vertical="center" wrapText="1"/>
    </xf>
    <xf numFmtId="0" fontId="4" fillId="0" borderId="51" xfId="0" applyNumberFormat="1" applyFont="1" applyBorder="1" applyAlignment="1">
      <alignment horizontal="center" vertical="center" wrapText="1"/>
    </xf>
    <xf numFmtId="0" fontId="4" fillId="0" borderId="74" xfId="0" applyNumberFormat="1" applyFont="1" applyBorder="1" applyAlignment="1">
      <alignment horizontal="center" vertical="center" wrapText="1"/>
    </xf>
    <xf numFmtId="0" fontId="4" fillId="0" borderId="57" xfId="0" applyNumberFormat="1" applyFont="1" applyBorder="1" applyAlignment="1">
      <alignment horizontal="center" vertical="center" wrapText="1"/>
    </xf>
    <xf numFmtId="0" fontId="4" fillId="0" borderId="78" xfId="0" applyNumberFormat="1" applyFont="1" applyBorder="1" applyAlignment="1">
      <alignment horizontal="center" vertical="center" wrapText="1"/>
    </xf>
    <xf numFmtId="0" fontId="4" fillId="0" borderId="46" xfId="0" applyNumberFormat="1" applyFont="1" applyBorder="1" applyAlignment="1">
      <alignment horizontal="center" vertical="center" wrapText="1"/>
    </xf>
    <xf numFmtId="0" fontId="4" fillId="0" borderId="88" xfId="0" applyNumberFormat="1" applyFont="1" applyBorder="1" applyAlignment="1">
      <alignment horizontal="center" vertical="center" wrapText="1"/>
    </xf>
    <xf numFmtId="0" fontId="35" fillId="14" borderId="191" xfId="0" applyFont="1" applyFill="1" applyBorder="1" applyAlignment="1">
      <alignment horizontal="center" vertical="center" wrapText="1"/>
    </xf>
    <xf numFmtId="0" fontId="35" fillId="14" borderId="192" xfId="0" applyFont="1" applyFill="1" applyBorder="1" applyAlignment="1">
      <alignment horizontal="center" vertical="center" wrapText="1"/>
    </xf>
    <xf numFmtId="0" fontId="35" fillId="18" borderId="195" xfId="0" applyFont="1" applyFill="1" applyBorder="1" applyAlignment="1">
      <alignment horizontal="center" vertical="center" wrapText="1"/>
    </xf>
    <xf numFmtId="0" fontId="35" fillId="18" borderId="196" xfId="0" applyFont="1" applyFill="1" applyBorder="1" applyAlignment="1">
      <alignment horizontal="center" vertical="center" wrapText="1"/>
    </xf>
    <xf numFmtId="0" fontId="10" fillId="0" borderId="45" xfId="0" applyFont="1" applyBorder="1" applyAlignment="1" applyProtection="1">
      <alignment horizontal="center" vertical="top" wrapText="1"/>
    </xf>
    <xf numFmtId="0" fontId="16" fillId="7" borderId="99" xfId="0" applyNumberFormat="1" applyFont="1" applyFill="1" applyBorder="1" applyAlignment="1" applyProtection="1">
      <alignment horizontal="center" vertical="center" wrapText="1"/>
    </xf>
    <xf numFmtId="0" fontId="16" fillId="7" borderId="100" xfId="0" applyNumberFormat="1" applyFont="1" applyFill="1" applyBorder="1" applyAlignment="1" applyProtection="1">
      <alignment horizontal="center" vertical="center" wrapText="1"/>
    </xf>
    <xf numFmtId="0" fontId="15" fillId="0" borderId="45" xfId="0" applyFont="1" applyBorder="1" applyAlignment="1" applyProtection="1">
      <alignment horizontal="center" vertical="center" wrapText="1"/>
    </xf>
    <xf numFmtId="0" fontId="18" fillId="6" borderId="90" xfId="0" applyNumberFormat="1" applyFont="1" applyFill="1" applyBorder="1" applyAlignment="1" applyProtection="1">
      <alignment horizontal="center" vertical="center" wrapText="1"/>
    </xf>
    <xf numFmtId="1" fontId="18" fillId="6" borderId="91" xfId="0" applyNumberFormat="1" applyFont="1" applyFill="1" applyBorder="1" applyAlignment="1" applyProtection="1">
      <alignment horizontal="center" vertical="center" wrapText="1"/>
    </xf>
    <xf numFmtId="1" fontId="18" fillId="6" borderId="92" xfId="0" applyNumberFormat="1" applyFont="1" applyFill="1" applyBorder="1" applyAlignment="1" applyProtection="1">
      <alignment horizontal="center" vertical="center" wrapText="1"/>
    </xf>
    <xf numFmtId="0" fontId="32" fillId="0" borderId="78" xfId="0" applyNumberFormat="1" applyFont="1" applyFill="1" applyBorder="1" applyAlignment="1" applyProtection="1">
      <alignment horizontal="center" vertical="center" wrapText="1"/>
      <protection locked="0"/>
    </xf>
    <xf numFmtId="0" fontId="32" fillId="0" borderId="46" xfId="0" applyNumberFormat="1" applyFont="1" applyFill="1" applyBorder="1" applyAlignment="1" applyProtection="1">
      <alignment horizontal="center" vertical="center" wrapText="1"/>
      <protection locked="0"/>
    </xf>
    <xf numFmtId="0" fontId="32" fillId="0" borderId="88" xfId="0" applyNumberFormat="1" applyFont="1" applyFill="1" applyBorder="1" applyAlignment="1" applyProtection="1">
      <alignment horizontal="center" vertical="center" wrapText="1"/>
      <protection locked="0"/>
    </xf>
    <xf numFmtId="1" fontId="32" fillId="0" borderId="78" xfId="0" applyNumberFormat="1" applyFont="1" applyBorder="1" applyAlignment="1" applyProtection="1">
      <alignment horizontal="center" vertical="center" wrapText="1"/>
      <protection locked="0"/>
    </xf>
    <xf numFmtId="1" fontId="32" fillId="0" borderId="46" xfId="0" applyNumberFormat="1" applyFont="1" applyBorder="1" applyAlignment="1" applyProtection="1">
      <alignment horizontal="center" vertical="center" wrapText="1"/>
      <protection locked="0"/>
    </xf>
    <xf numFmtId="1" fontId="32" fillId="0" borderId="88" xfId="0" applyNumberFormat="1" applyFont="1" applyBorder="1" applyAlignment="1" applyProtection="1">
      <alignment horizontal="center" vertical="center" wrapText="1"/>
      <protection locked="0"/>
    </xf>
    <xf numFmtId="0" fontId="10" fillId="17" borderId="125" xfId="0" applyNumberFormat="1" applyFont="1" applyFill="1" applyBorder="1" applyAlignment="1" applyProtection="1">
      <alignment horizontal="center" vertical="center" wrapText="1"/>
    </xf>
    <xf numFmtId="0" fontId="10" fillId="17" borderId="127" xfId="0" applyNumberFormat="1" applyFont="1" applyFill="1" applyBorder="1" applyAlignment="1" applyProtection="1">
      <alignment horizontal="center" vertical="center" wrapText="1"/>
    </xf>
    <xf numFmtId="0" fontId="10" fillId="17" borderId="129" xfId="0" applyNumberFormat="1" applyFont="1" applyFill="1" applyBorder="1" applyAlignment="1" applyProtection="1">
      <alignment horizontal="center" vertical="center" wrapText="1"/>
    </xf>
    <xf numFmtId="0" fontId="10" fillId="0" borderId="51" xfId="0" applyNumberFormat="1" applyFont="1" applyBorder="1" applyAlignment="1" applyProtection="1">
      <alignment horizontal="center" vertical="center" wrapText="1"/>
    </xf>
    <xf numFmtId="0" fontId="10" fillId="0" borderId="74" xfId="0" applyNumberFormat="1" applyFont="1" applyBorder="1" applyAlignment="1" applyProtection="1">
      <alignment horizontal="center" vertical="center" wrapText="1"/>
    </xf>
    <xf numFmtId="0" fontId="10" fillId="0" borderId="57" xfId="0" applyNumberFormat="1" applyFont="1" applyBorder="1" applyAlignment="1" applyProtection="1">
      <alignment horizontal="center" vertical="center" wrapText="1"/>
    </xf>
    <xf numFmtId="0" fontId="10" fillId="6" borderId="75" xfId="0" applyNumberFormat="1" applyFont="1" applyFill="1" applyBorder="1" applyAlignment="1" applyProtection="1">
      <alignment horizontal="center" vertical="center" wrapText="1"/>
      <protection locked="0"/>
    </xf>
    <xf numFmtId="1" fontId="10" fillId="6" borderId="69" xfId="0" applyNumberFormat="1" applyFont="1" applyFill="1" applyBorder="1" applyAlignment="1" applyProtection="1">
      <alignment horizontal="center" vertical="center" wrapText="1"/>
      <protection locked="0"/>
    </xf>
    <xf numFmtId="1" fontId="10" fillId="6" borderId="115" xfId="0" applyNumberFormat="1" applyFont="1" applyFill="1" applyBorder="1" applyAlignment="1" applyProtection="1">
      <alignment horizontal="center" vertical="center" wrapText="1"/>
      <protection locked="0"/>
    </xf>
    <xf numFmtId="0" fontId="10" fillId="23" borderId="125" xfId="0" applyNumberFormat="1" applyFont="1" applyFill="1" applyBorder="1" applyAlignment="1" applyProtection="1">
      <alignment horizontal="center" vertical="center" wrapText="1"/>
    </xf>
    <xf numFmtId="0" fontId="10" fillId="23" borderId="127" xfId="0" applyNumberFormat="1" applyFont="1" applyFill="1" applyBorder="1" applyAlignment="1" applyProtection="1">
      <alignment horizontal="center" vertical="center" wrapText="1"/>
    </xf>
    <xf numFmtId="0" fontId="10" fillId="23" borderId="129" xfId="0" applyNumberFormat="1" applyFont="1" applyFill="1" applyBorder="1" applyAlignment="1" applyProtection="1">
      <alignment horizontal="center" vertical="center" wrapText="1"/>
    </xf>
    <xf numFmtId="0" fontId="10" fillId="26" borderId="125" xfId="0" applyNumberFormat="1" applyFont="1" applyFill="1" applyBorder="1" applyAlignment="1" applyProtection="1">
      <alignment horizontal="center" vertical="center" wrapText="1"/>
    </xf>
    <xf numFmtId="0" fontId="10" fillId="26" borderId="127" xfId="0" applyNumberFormat="1" applyFont="1" applyFill="1" applyBorder="1" applyAlignment="1" applyProtection="1">
      <alignment horizontal="center" vertical="center" wrapText="1"/>
    </xf>
    <xf numFmtId="0" fontId="10" fillId="26" borderId="129" xfId="0" applyNumberFormat="1" applyFont="1" applyFill="1" applyBorder="1" applyAlignment="1" applyProtection="1">
      <alignment horizontal="center" vertical="center" wrapText="1"/>
    </xf>
    <xf numFmtId="0" fontId="10" fillId="19" borderId="125" xfId="0" applyNumberFormat="1" applyFont="1" applyFill="1" applyBorder="1" applyAlignment="1" applyProtection="1">
      <alignment horizontal="center" vertical="center" wrapText="1"/>
    </xf>
    <xf numFmtId="0" fontId="10" fillId="19" borderId="127" xfId="0" applyNumberFormat="1" applyFont="1" applyFill="1" applyBorder="1" applyAlignment="1" applyProtection="1">
      <alignment horizontal="center" vertical="center" wrapText="1"/>
    </xf>
    <xf numFmtId="0" fontId="10" fillId="19" borderId="129" xfId="0" applyNumberFormat="1" applyFont="1" applyFill="1" applyBorder="1" applyAlignment="1" applyProtection="1">
      <alignment horizontal="center" vertical="center" wrapText="1"/>
    </xf>
    <xf numFmtId="0" fontId="10" fillId="15" borderId="125" xfId="0" applyNumberFormat="1" applyFont="1" applyFill="1" applyBorder="1" applyAlignment="1" applyProtection="1">
      <alignment horizontal="center" vertical="center" wrapText="1"/>
    </xf>
    <xf numFmtId="0" fontId="10" fillId="15" borderId="127" xfId="0" applyNumberFormat="1" applyFont="1" applyFill="1" applyBorder="1" applyAlignment="1" applyProtection="1">
      <alignment horizontal="center" vertical="center" wrapText="1"/>
    </xf>
    <xf numFmtId="0" fontId="10" fillId="15" borderId="129" xfId="0" applyNumberFormat="1" applyFont="1" applyFill="1" applyBorder="1" applyAlignment="1" applyProtection="1">
      <alignment horizontal="center" vertical="center" wrapText="1"/>
    </xf>
    <xf numFmtId="0" fontId="10" fillId="0" borderId="52" xfId="0" applyNumberFormat="1" applyFont="1" applyBorder="1" applyAlignment="1" applyProtection="1">
      <alignment horizontal="center" vertical="center" wrapText="1"/>
    </xf>
    <xf numFmtId="0" fontId="10" fillId="0" borderId="67" xfId="0" applyNumberFormat="1" applyFont="1" applyBorder="1" applyAlignment="1" applyProtection="1">
      <alignment horizontal="center" vertical="center" wrapText="1"/>
    </xf>
    <xf numFmtId="0" fontId="10" fillId="0" borderId="58" xfId="0" applyNumberFormat="1" applyFont="1" applyBorder="1" applyAlignment="1" applyProtection="1">
      <alignment horizontal="center" vertical="center" wrapText="1"/>
    </xf>
    <xf numFmtId="0" fontId="10" fillId="18" borderId="125" xfId="0" applyNumberFormat="1" applyFont="1" applyFill="1" applyBorder="1" applyAlignment="1" applyProtection="1">
      <alignment horizontal="center" vertical="center" wrapText="1"/>
    </xf>
    <xf numFmtId="0" fontId="10" fillId="18" borderId="127" xfId="0" applyNumberFormat="1" applyFont="1" applyFill="1" applyBorder="1" applyAlignment="1" applyProtection="1">
      <alignment horizontal="center" vertical="center" wrapText="1"/>
    </xf>
    <xf numFmtId="0" fontId="10" fillId="18" borderId="129" xfId="0" applyNumberFormat="1" applyFont="1" applyFill="1" applyBorder="1" applyAlignment="1" applyProtection="1">
      <alignment horizontal="center" vertical="center" wrapText="1"/>
    </xf>
    <xf numFmtId="0" fontId="10" fillId="0" borderId="149" xfId="0" applyNumberFormat="1" applyFont="1" applyBorder="1" applyAlignment="1" applyProtection="1">
      <alignment horizontal="center" vertical="center"/>
    </xf>
    <xf numFmtId="0" fontId="10" fillId="0" borderId="68" xfId="0" applyNumberFormat="1" applyFont="1" applyBorder="1" applyAlignment="1" applyProtection="1">
      <alignment horizontal="center" vertical="center"/>
    </xf>
    <xf numFmtId="0" fontId="10" fillId="0" borderId="148" xfId="0" applyNumberFormat="1" applyFont="1" applyBorder="1" applyAlignment="1" applyProtection="1">
      <alignment horizontal="center" vertical="center" wrapText="1"/>
    </xf>
    <xf numFmtId="0" fontId="15" fillId="7" borderId="95" xfId="0" applyNumberFormat="1" applyFont="1" applyFill="1" applyBorder="1" applyAlignment="1" applyProtection="1">
      <alignment horizontal="center" vertical="center" wrapText="1"/>
    </xf>
    <xf numFmtId="1" fontId="15" fillId="7" borderId="96" xfId="0" applyNumberFormat="1" applyFont="1" applyFill="1" applyBorder="1" applyAlignment="1" applyProtection="1">
      <alignment horizontal="center" vertical="center" wrapText="1"/>
    </xf>
    <xf numFmtId="1" fontId="18" fillId="6" borderId="93" xfId="0" applyNumberFormat="1" applyFont="1" applyFill="1" applyBorder="1" applyAlignment="1" applyProtection="1">
      <alignment horizontal="center" vertical="center" wrapText="1"/>
    </xf>
    <xf numFmtId="0" fontId="10" fillId="6" borderId="112" xfId="0" applyNumberFormat="1" applyFont="1" applyFill="1" applyBorder="1" applyAlignment="1" applyProtection="1">
      <alignment horizontal="center" vertical="center"/>
    </xf>
    <xf numFmtId="1" fontId="10" fillId="6" borderId="113" xfId="0" applyNumberFormat="1" applyFont="1" applyFill="1" applyBorder="1" applyAlignment="1" applyProtection="1">
      <alignment horizontal="center" vertical="center"/>
    </xf>
    <xf numFmtId="1" fontId="10" fillId="6" borderId="114" xfId="0" applyNumberFormat="1" applyFont="1" applyFill="1" applyBorder="1" applyAlignment="1" applyProtection="1">
      <alignment horizontal="center" vertical="center"/>
    </xf>
    <xf numFmtId="0" fontId="10" fillId="7" borderId="123" xfId="0" applyNumberFormat="1" applyFont="1" applyFill="1" applyBorder="1" applyAlignment="1" applyProtection="1">
      <alignment horizontal="center" vertical="center" wrapText="1"/>
    </xf>
    <xf numFmtId="1" fontId="10" fillId="7" borderId="124" xfId="0" applyNumberFormat="1" applyFont="1" applyFill="1" applyBorder="1" applyAlignment="1" applyProtection="1">
      <alignment horizontal="center" vertical="center" wrapText="1"/>
    </xf>
    <xf numFmtId="0" fontId="10" fillId="8" borderId="117" xfId="0" applyNumberFormat="1" applyFont="1" applyFill="1" applyBorder="1" applyAlignment="1" applyProtection="1">
      <alignment horizontal="center" vertical="center" wrapText="1"/>
    </xf>
    <xf numFmtId="1" fontId="10" fillId="8" borderId="141" xfId="0" applyNumberFormat="1" applyFont="1" applyFill="1" applyBorder="1" applyAlignment="1" applyProtection="1">
      <alignment horizontal="center" vertical="center" wrapText="1"/>
    </xf>
    <xf numFmtId="1" fontId="11" fillId="3" borderId="143" xfId="0" applyNumberFormat="1" applyFont="1" applyFill="1" applyBorder="1" applyAlignment="1" applyProtection="1">
      <alignment horizontal="center" vertical="center" wrapText="1"/>
    </xf>
    <xf numFmtId="1" fontId="11" fillId="3" borderId="142" xfId="0" applyNumberFormat="1" applyFont="1" applyFill="1" applyBorder="1" applyAlignment="1" applyProtection="1">
      <alignment horizontal="center" vertical="center" wrapText="1"/>
    </xf>
    <xf numFmtId="0" fontId="18" fillId="5" borderId="53" xfId="0" applyNumberFormat="1" applyFont="1" applyFill="1" applyBorder="1" applyAlignment="1" applyProtection="1">
      <alignment horizontal="center" vertical="center" wrapText="1"/>
    </xf>
    <xf numFmtId="0" fontId="18" fillId="5" borderId="43" xfId="0" applyNumberFormat="1" applyFont="1" applyFill="1" applyBorder="1" applyAlignment="1" applyProtection="1">
      <alignment horizontal="center" vertical="center" wrapText="1"/>
    </xf>
    <xf numFmtId="0" fontId="18" fillId="5" borderId="59" xfId="0" applyNumberFormat="1" applyFont="1" applyFill="1" applyBorder="1" applyAlignment="1" applyProtection="1">
      <alignment horizontal="center" vertical="center" wrapText="1"/>
    </xf>
    <xf numFmtId="0" fontId="18" fillId="15" borderId="82" xfId="0" applyNumberFormat="1" applyFont="1" applyFill="1" applyBorder="1" applyAlignment="1" applyProtection="1">
      <alignment horizontal="center" vertical="center" wrapText="1"/>
    </xf>
    <xf numFmtId="0" fontId="18" fillId="15" borderId="77" xfId="0" applyNumberFormat="1" applyFont="1" applyFill="1" applyBorder="1" applyAlignment="1" applyProtection="1">
      <alignment horizontal="center" vertical="center" wrapText="1"/>
    </xf>
    <xf numFmtId="0" fontId="18" fillId="15" borderId="110" xfId="0" applyNumberFormat="1" applyFont="1" applyFill="1" applyBorder="1" applyAlignment="1" applyProtection="1">
      <alignment horizontal="center" vertical="center" wrapText="1"/>
    </xf>
    <xf numFmtId="0" fontId="10" fillId="4" borderId="119" xfId="0" applyNumberFormat="1" applyFont="1" applyFill="1" applyBorder="1" applyAlignment="1" applyProtection="1">
      <alignment horizontal="center" vertical="center" wrapText="1"/>
    </xf>
    <xf numFmtId="1" fontId="10" fillId="4" borderId="119" xfId="0" applyNumberFormat="1" applyFont="1" applyFill="1" applyBorder="1" applyAlignment="1" applyProtection="1">
      <alignment horizontal="center" vertical="center" wrapText="1"/>
    </xf>
    <xf numFmtId="164" fontId="10" fillId="3" borderId="138" xfId="0" applyNumberFormat="1" applyFont="1" applyFill="1" applyBorder="1" applyAlignment="1" applyProtection="1">
      <alignment horizontal="center" vertical="center" wrapText="1"/>
    </xf>
    <xf numFmtId="164" fontId="10" fillId="3" borderId="139" xfId="0" applyNumberFormat="1" applyFont="1" applyFill="1" applyBorder="1" applyAlignment="1" applyProtection="1">
      <alignment horizontal="center" vertical="center" wrapText="1"/>
    </xf>
    <xf numFmtId="0" fontId="10" fillId="5" borderId="121" xfId="0" applyNumberFormat="1" applyFont="1" applyFill="1" applyBorder="1" applyAlignment="1" applyProtection="1">
      <alignment horizontal="center" vertical="center" wrapText="1"/>
    </xf>
    <xf numFmtId="1" fontId="10" fillId="5" borderId="119" xfId="0" applyNumberFormat="1" applyFont="1" applyFill="1" applyBorder="1" applyAlignment="1" applyProtection="1">
      <alignment horizontal="center" vertical="center" wrapText="1"/>
    </xf>
    <xf numFmtId="0" fontId="11" fillId="15" borderId="101" xfId="0" applyNumberFormat="1" applyFont="1" applyFill="1" applyBorder="1" applyAlignment="1" applyProtection="1">
      <alignment horizontal="center" vertical="center" wrapText="1"/>
    </xf>
    <xf numFmtId="1" fontId="11" fillId="15" borderId="102" xfId="0" applyNumberFormat="1" applyFont="1" applyFill="1" applyBorder="1" applyAlignment="1" applyProtection="1">
      <alignment horizontal="center" vertical="center" wrapText="1"/>
    </xf>
    <xf numFmtId="0" fontId="11" fillId="4" borderId="103" xfId="0" applyNumberFormat="1" applyFont="1" applyFill="1" applyBorder="1" applyAlignment="1" applyProtection="1">
      <alignment horizontal="center" vertical="center" wrapText="1"/>
    </xf>
    <xf numFmtId="1" fontId="11" fillId="4" borderId="102" xfId="0" applyNumberFormat="1" applyFont="1" applyFill="1" applyBorder="1" applyAlignment="1" applyProtection="1">
      <alignment horizontal="center" vertical="center" wrapText="1"/>
    </xf>
    <xf numFmtId="0" fontId="10" fillId="0" borderId="46" xfId="0" applyNumberFormat="1" applyFont="1" applyBorder="1" applyAlignment="1" applyProtection="1">
      <alignment horizontal="left" vertical="center"/>
    </xf>
    <xf numFmtId="1" fontId="10" fillId="0" borderId="45" xfId="0" applyNumberFormat="1" applyFont="1" applyBorder="1" applyAlignment="1" applyProtection="1">
      <alignment horizontal="left" vertical="center"/>
    </xf>
    <xf numFmtId="0" fontId="10" fillId="0" borderId="12" xfId="0" applyNumberFormat="1" applyFont="1" applyBorder="1" applyAlignment="1" applyProtection="1">
      <alignment horizontal="center" vertical="center"/>
    </xf>
    <xf numFmtId="1" fontId="10" fillId="0" borderId="13" xfId="0" applyNumberFormat="1" applyFont="1" applyBorder="1" applyAlignment="1" applyProtection="1">
      <alignment horizontal="center" vertical="center"/>
    </xf>
    <xf numFmtId="1" fontId="10" fillId="0" borderId="10" xfId="0" applyNumberFormat="1" applyFont="1" applyBorder="1" applyAlignment="1" applyProtection="1">
      <alignment horizontal="center" vertical="center"/>
    </xf>
    <xf numFmtId="0" fontId="10" fillId="0" borderId="12" xfId="0" applyNumberFormat="1" applyFont="1" applyBorder="1" applyAlignment="1" applyProtection="1">
      <alignment horizontal="center" vertical="center" wrapText="1"/>
    </xf>
    <xf numFmtId="0" fontId="10" fillId="0" borderId="65" xfId="0" applyNumberFormat="1" applyFont="1" applyBorder="1" applyAlignment="1" applyProtection="1">
      <alignment horizontal="center" vertical="center" wrapText="1"/>
    </xf>
    <xf numFmtId="1" fontId="10" fillId="0" borderId="13" xfId="0" applyNumberFormat="1" applyFont="1" applyBorder="1" applyAlignment="1" applyProtection="1">
      <alignment horizontal="center" vertical="center" wrapText="1"/>
    </xf>
    <xf numFmtId="1" fontId="10" fillId="0" borderId="14" xfId="0" applyNumberFormat="1" applyFont="1" applyBorder="1" applyAlignment="1" applyProtection="1">
      <alignment horizontal="center" vertical="center" wrapText="1"/>
    </xf>
    <xf numFmtId="0" fontId="11" fillId="5" borderId="107" xfId="0" applyNumberFormat="1" applyFont="1" applyFill="1" applyBorder="1" applyAlignment="1" applyProtection="1">
      <alignment horizontal="center" vertical="center" wrapText="1"/>
    </xf>
    <xf numFmtId="1" fontId="11" fillId="5" borderId="108" xfId="0" applyNumberFormat="1" applyFont="1" applyFill="1" applyBorder="1" applyAlignment="1" applyProtection="1">
      <alignment horizontal="center" vertical="center" wrapText="1"/>
    </xf>
    <xf numFmtId="0" fontId="11" fillId="5" borderId="103" xfId="0" applyNumberFormat="1" applyFont="1" applyFill="1" applyBorder="1" applyAlignment="1" applyProtection="1">
      <alignment horizontal="center" vertical="center" wrapText="1"/>
    </xf>
    <xf numFmtId="1" fontId="11" fillId="5" borderId="102" xfId="0" applyNumberFormat="1" applyFont="1" applyFill="1" applyBorder="1" applyAlignment="1" applyProtection="1">
      <alignment horizontal="center" vertical="center" wrapText="1"/>
    </xf>
    <xf numFmtId="1" fontId="18" fillId="6" borderId="94" xfId="0" applyNumberFormat="1" applyFont="1" applyFill="1" applyBorder="1" applyAlignment="1" applyProtection="1">
      <alignment horizontal="center" vertical="center" wrapText="1"/>
    </xf>
    <xf numFmtId="1" fontId="10" fillId="6" borderId="71" xfId="0" applyNumberFormat="1" applyFont="1" applyFill="1" applyBorder="1" applyAlignment="1" applyProtection="1">
      <alignment horizontal="center" vertical="center" wrapText="1"/>
      <protection locked="0"/>
    </xf>
    <xf numFmtId="0" fontId="10" fillId="6" borderId="30" xfId="0" applyNumberFormat="1" applyFont="1" applyFill="1" applyBorder="1" applyAlignment="1" applyProtection="1">
      <alignment horizontal="left" vertical="center" wrapText="1"/>
    </xf>
    <xf numFmtId="1" fontId="10" fillId="6" borderId="31" xfId="0" applyNumberFormat="1" applyFont="1" applyFill="1" applyBorder="1" applyAlignment="1" applyProtection="1">
      <alignment horizontal="left" vertical="center" wrapText="1"/>
    </xf>
    <xf numFmtId="1" fontId="10" fillId="6" borderId="29" xfId="0" applyNumberFormat="1" applyFont="1" applyFill="1" applyBorder="1" applyAlignment="1" applyProtection="1">
      <alignment horizontal="left" vertical="center" wrapText="1"/>
    </xf>
    <xf numFmtId="1" fontId="10" fillId="6" borderId="3" xfId="0" applyNumberFormat="1" applyFont="1" applyFill="1" applyBorder="1" applyAlignment="1" applyProtection="1">
      <alignment horizontal="left" vertical="center" wrapText="1"/>
    </xf>
    <xf numFmtId="0" fontId="10" fillId="13" borderId="34" xfId="0" applyNumberFormat="1" applyFont="1" applyFill="1" applyBorder="1" applyAlignment="1" applyProtection="1">
      <alignment horizontal="center" vertical="center" wrapText="1"/>
    </xf>
    <xf numFmtId="1" fontId="10" fillId="13" borderId="35" xfId="0" applyNumberFormat="1" applyFont="1" applyFill="1" applyBorder="1" applyAlignment="1" applyProtection="1">
      <alignment horizontal="center" vertical="center" wrapText="1"/>
    </xf>
    <xf numFmtId="0" fontId="10" fillId="0" borderId="136" xfId="0" applyNumberFormat="1" applyFont="1" applyBorder="1" applyAlignment="1" applyProtection="1">
      <alignment horizontal="left" vertical="center"/>
    </xf>
    <xf numFmtId="1" fontId="10" fillId="0" borderId="132" xfId="0" applyNumberFormat="1" applyFont="1" applyBorder="1" applyAlignment="1" applyProtection="1">
      <alignment horizontal="left" vertical="center"/>
    </xf>
    <xf numFmtId="0" fontId="10" fillId="6" borderId="2" xfId="0" applyNumberFormat="1" applyFont="1" applyFill="1" applyBorder="1" applyAlignment="1" applyProtection="1">
      <alignment horizontal="left" vertical="center" wrapText="1"/>
    </xf>
    <xf numFmtId="0" fontId="10" fillId="13" borderId="16" xfId="0" applyNumberFormat="1" applyFont="1" applyFill="1" applyBorder="1" applyAlignment="1" applyProtection="1">
      <alignment horizontal="center" vertical="center" wrapText="1"/>
    </xf>
    <xf numFmtId="1" fontId="10" fillId="13" borderId="32" xfId="0" applyNumberFormat="1" applyFont="1" applyFill="1" applyBorder="1" applyAlignment="1" applyProtection="1">
      <alignment horizontal="center" vertical="center" wrapText="1"/>
    </xf>
    <xf numFmtId="0" fontId="10" fillId="0" borderId="45" xfId="0" applyNumberFormat="1" applyFont="1" applyBorder="1" applyAlignment="1" applyProtection="1">
      <alignment horizontal="left" vertical="top" wrapText="1"/>
    </xf>
    <xf numFmtId="1" fontId="10" fillId="0" borderId="45" xfId="0" applyNumberFormat="1" applyFont="1" applyBorder="1" applyAlignment="1" applyProtection="1">
      <alignment horizontal="left" vertical="top" wrapText="1"/>
    </xf>
    <xf numFmtId="0" fontId="10" fillId="6" borderId="26" xfId="0" applyNumberFormat="1" applyFont="1" applyFill="1" applyBorder="1" applyAlignment="1" applyProtection="1">
      <alignment horizontal="left" vertical="center" wrapText="1"/>
    </xf>
    <xf numFmtId="1" fontId="10" fillId="6" borderId="27" xfId="0" applyNumberFormat="1" applyFont="1" applyFill="1" applyBorder="1" applyAlignment="1" applyProtection="1">
      <alignment horizontal="left" vertical="center" wrapText="1"/>
    </xf>
    <xf numFmtId="1" fontId="10" fillId="6" borderId="28" xfId="0" applyNumberFormat="1" applyFont="1" applyFill="1" applyBorder="1" applyAlignment="1" applyProtection="1">
      <alignment horizontal="left" vertical="center" wrapText="1"/>
    </xf>
    <xf numFmtId="0" fontId="10" fillId="13" borderId="36" xfId="0" applyNumberFormat="1" applyFont="1" applyFill="1" applyBorder="1" applyAlignment="1" applyProtection="1">
      <alignment horizontal="center" vertical="center" wrapText="1"/>
    </xf>
    <xf numFmtId="1" fontId="10" fillId="13" borderId="37" xfId="0" applyNumberFormat="1" applyFont="1" applyFill="1" applyBorder="1" applyAlignment="1" applyProtection="1">
      <alignment horizontal="center" vertical="center" wrapText="1"/>
    </xf>
    <xf numFmtId="1" fontId="10" fillId="0" borderId="78" xfId="0" applyNumberFormat="1" applyFont="1" applyBorder="1" applyAlignment="1" applyProtection="1">
      <alignment horizontal="center" vertical="center" wrapText="1"/>
      <protection locked="0"/>
    </xf>
    <xf numFmtId="1" fontId="10" fillId="0" borderId="46" xfId="0" applyNumberFormat="1" applyFont="1" applyBorder="1" applyAlignment="1" applyProtection="1">
      <alignment horizontal="center" vertical="center" wrapText="1"/>
      <protection locked="0"/>
    </xf>
    <xf numFmtId="1" fontId="10" fillId="0" borderId="89" xfId="0" applyNumberFormat="1" applyFont="1" applyBorder="1" applyAlignment="1" applyProtection="1">
      <alignment horizontal="center" vertical="center" wrapText="1"/>
      <protection locked="0"/>
    </xf>
    <xf numFmtId="0" fontId="10" fillId="0" borderId="68" xfId="0" applyNumberFormat="1" applyFont="1" applyBorder="1" applyAlignment="1" applyProtection="1">
      <alignment horizontal="center" vertical="center" wrapText="1"/>
    </xf>
    <xf numFmtId="0" fontId="10" fillId="0" borderId="45" xfId="0" applyNumberFormat="1" applyFont="1" applyBorder="1" applyAlignment="1" applyProtection="1">
      <alignment horizontal="left"/>
    </xf>
    <xf numFmtId="1" fontId="10" fillId="0" borderId="45" xfId="0" applyNumberFormat="1" applyFont="1" applyBorder="1" applyAlignment="1" applyProtection="1">
      <alignment horizontal="left"/>
    </xf>
    <xf numFmtId="0" fontId="10" fillId="13" borderId="33" xfId="0" applyNumberFormat="1" applyFont="1" applyFill="1" applyBorder="1" applyAlignment="1" applyProtection="1">
      <alignment horizontal="center" vertical="center" wrapText="1"/>
    </xf>
    <xf numFmtId="1" fontId="10" fillId="13" borderId="17" xfId="0" applyNumberFormat="1" applyFont="1" applyFill="1" applyBorder="1" applyAlignment="1" applyProtection="1">
      <alignment horizontal="center" vertical="center" wrapText="1"/>
    </xf>
    <xf numFmtId="0" fontId="10" fillId="13" borderId="9" xfId="0" applyNumberFormat="1" applyFont="1" applyFill="1" applyBorder="1" applyAlignment="1" applyProtection="1">
      <alignment horizontal="center" vertical="center"/>
    </xf>
    <xf numFmtId="1" fontId="10" fillId="13" borderId="10" xfId="0" applyNumberFormat="1" applyFont="1" applyFill="1" applyBorder="1" applyAlignment="1" applyProtection="1">
      <alignment horizontal="center" vertical="center"/>
    </xf>
    <xf numFmtId="0" fontId="19" fillId="15" borderId="83" xfId="0" applyNumberFormat="1" applyFont="1" applyFill="1" applyBorder="1" applyAlignment="1" applyProtection="1">
      <alignment horizontal="center" vertical="center" wrapText="1"/>
    </xf>
    <xf numFmtId="0" fontId="19" fillId="15" borderId="84" xfId="0" applyNumberFormat="1" applyFont="1" applyFill="1" applyBorder="1" applyAlignment="1" applyProtection="1">
      <alignment horizontal="center" vertical="center" wrapText="1"/>
    </xf>
    <xf numFmtId="0" fontId="19" fillId="15" borderId="87" xfId="0" applyNumberFormat="1" applyFont="1" applyFill="1" applyBorder="1" applyAlignment="1" applyProtection="1">
      <alignment horizontal="center" vertical="center" wrapText="1"/>
    </xf>
    <xf numFmtId="0" fontId="18" fillId="0" borderId="67" xfId="0" applyNumberFormat="1" applyFont="1" applyBorder="1" applyAlignment="1" applyProtection="1">
      <alignment horizontal="center" vertical="center" wrapText="1"/>
    </xf>
    <xf numFmtId="0" fontId="18" fillId="0" borderId="68" xfId="0" applyNumberFormat="1" applyFont="1" applyBorder="1" applyAlignment="1" applyProtection="1">
      <alignment horizontal="center" vertical="center" wrapText="1"/>
    </xf>
    <xf numFmtId="0" fontId="10" fillId="0" borderId="78" xfId="0" applyNumberFormat="1" applyFont="1" applyBorder="1" applyAlignment="1" applyProtection="1">
      <alignment horizontal="center" vertical="center" wrapText="1"/>
    </xf>
    <xf numFmtId="0" fontId="10" fillId="0" borderId="151" xfId="0" applyNumberFormat="1" applyFont="1" applyBorder="1" applyAlignment="1" applyProtection="1">
      <alignment horizontal="center" vertical="center" wrapText="1"/>
    </xf>
    <xf numFmtId="0" fontId="10" fillId="21" borderId="125" xfId="0" applyNumberFormat="1" applyFont="1" applyFill="1" applyBorder="1" applyAlignment="1" applyProtection="1">
      <alignment horizontal="center" vertical="center" wrapText="1"/>
    </xf>
    <xf numFmtId="0" fontId="10" fillId="21" borderId="127" xfId="0" applyNumberFormat="1" applyFont="1" applyFill="1" applyBorder="1" applyAlignment="1" applyProtection="1">
      <alignment horizontal="center" vertical="center" wrapText="1"/>
    </xf>
    <xf numFmtId="0" fontId="10" fillId="21" borderId="129" xfId="0" applyNumberFormat="1" applyFont="1" applyFill="1" applyBorder="1" applyAlignment="1" applyProtection="1">
      <alignment horizontal="center" vertical="center" wrapText="1"/>
    </xf>
    <xf numFmtId="0" fontId="10" fillId="22" borderId="125" xfId="0" applyNumberFormat="1" applyFont="1" applyFill="1" applyBorder="1" applyAlignment="1" applyProtection="1">
      <alignment horizontal="center" vertical="center" wrapText="1"/>
    </xf>
    <xf numFmtId="0" fontId="10" fillId="22" borderId="127" xfId="0" applyNumberFormat="1" applyFont="1" applyFill="1" applyBorder="1" applyAlignment="1" applyProtection="1">
      <alignment horizontal="center" vertical="center" wrapText="1"/>
    </xf>
    <xf numFmtId="0" fontId="10" fillId="22" borderId="129" xfId="0" applyNumberFormat="1" applyFont="1" applyFill="1" applyBorder="1" applyAlignment="1" applyProtection="1">
      <alignment horizontal="center" vertical="center" wrapText="1"/>
    </xf>
    <xf numFmtId="0" fontId="10" fillId="16" borderId="125" xfId="0" applyNumberFormat="1" applyFont="1" applyFill="1" applyBorder="1" applyAlignment="1" applyProtection="1">
      <alignment horizontal="center" vertical="center" wrapText="1"/>
    </xf>
    <xf numFmtId="0" fontId="10" fillId="16" borderId="127" xfId="0" applyNumberFormat="1" applyFont="1" applyFill="1" applyBorder="1" applyAlignment="1" applyProtection="1">
      <alignment horizontal="center" vertical="center" wrapText="1"/>
    </xf>
    <xf numFmtId="0" fontId="10" fillId="16" borderId="129" xfId="0" applyNumberFormat="1" applyFont="1" applyFill="1" applyBorder="1" applyAlignment="1" applyProtection="1">
      <alignment horizontal="center" vertical="center" wrapText="1"/>
    </xf>
    <xf numFmtId="0" fontId="10" fillId="20" borderId="125" xfId="0" applyNumberFormat="1" applyFont="1" applyFill="1" applyBorder="1" applyAlignment="1" applyProtection="1">
      <alignment horizontal="center" vertical="center" wrapText="1"/>
    </xf>
    <xf numFmtId="0" fontId="10" fillId="20" borderId="127" xfId="0" applyNumberFormat="1" applyFont="1" applyFill="1" applyBorder="1" applyAlignment="1" applyProtection="1">
      <alignment horizontal="center" vertical="center" wrapText="1"/>
    </xf>
    <xf numFmtId="0" fontId="10" fillId="20" borderId="129" xfId="0" applyNumberFormat="1" applyFont="1" applyFill="1" applyBorder="1" applyAlignment="1" applyProtection="1">
      <alignment horizontal="center" vertical="center" wrapText="1"/>
    </xf>
    <xf numFmtId="0" fontId="10" fillId="4" borderId="120" xfId="0" applyNumberFormat="1" applyFont="1" applyFill="1" applyBorder="1" applyAlignment="1" applyProtection="1">
      <alignment horizontal="center" vertical="center" wrapText="1"/>
    </xf>
    <xf numFmtId="0" fontId="10" fillId="5" borderId="119" xfId="0" applyNumberFormat="1" applyFont="1" applyFill="1" applyBorder="1" applyAlignment="1" applyProtection="1">
      <alignment horizontal="center" vertical="center" wrapText="1"/>
    </xf>
    <xf numFmtId="0" fontId="10" fillId="5" borderId="122" xfId="0" applyNumberFormat="1" applyFont="1" applyFill="1" applyBorder="1" applyAlignment="1" applyProtection="1">
      <alignment horizontal="center" vertical="center" wrapText="1"/>
    </xf>
    <xf numFmtId="1" fontId="10" fillId="9" borderId="104" xfId="0" applyNumberFormat="1" applyFont="1" applyFill="1" applyBorder="1" applyAlignment="1" applyProtection="1">
      <alignment horizontal="center" vertical="center"/>
      <protection locked="0"/>
    </xf>
    <xf numFmtId="1" fontId="10" fillId="9" borderId="148" xfId="0" applyNumberFormat="1" applyFont="1" applyFill="1" applyBorder="1" applyAlignment="1" applyProtection="1">
      <alignment horizontal="center" vertical="center"/>
      <protection locked="0"/>
    </xf>
    <xf numFmtId="1" fontId="10" fillId="9" borderId="52" xfId="0" applyNumberFormat="1" applyFont="1" applyFill="1" applyBorder="1" applyAlignment="1" applyProtection="1">
      <alignment horizontal="center" vertical="center"/>
      <protection locked="0"/>
    </xf>
    <xf numFmtId="0" fontId="18" fillId="0" borderId="149" xfId="0" applyNumberFormat="1" applyFont="1" applyBorder="1" applyAlignment="1" applyProtection="1">
      <alignment horizontal="center" vertical="center" wrapText="1"/>
    </xf>
    <xf numFmtId="0" fontId="18" fillId="0" borderId="150" xfId="0" applyNumberFormat="1" applyFont="1" applyBorder="1" applyAlignment="1" applyProtection="1">
      <alignment horizontal="center" vertical="center" wrapText="1"/>
    </xf>
    <xf numFmtId="0" fontId="18" fillId="0" borderId="89" xfId="0" applyNumberFormat="1" applyFont="1" applyBorder="1" applyAlignment="1" applyProtection="1">
      <alignment horizontal="center" vertical="center" wrapText="1"/>
    </xf>
    <xf numFmtId="0" fontId="10" fillId="0" borderId="104" xfId="0" applyNumberFormat="1" applyFont="1" applyBorder="1" applyAlignment="1" applyProtection="1">
      <alignment horizontal="center" vertical="center" wrapText="1"/>
    </xf>
    <xf numFmtId="1" fontId="10" fillId="0" borderId="88" xfId="0" applyNumberFormat="1" applyFont="1" applyBorder="1" applyAlignment="1" applyProtection="1">
      <alignment horizontal="center" vertical="center" wrapText="1"/>
      <protection locked="0"/>
    </xf>
    <xf numFmtId="1" fontId="10" fillId="0" borderId="126" xfId="0" applyNumberFormat="1" applyFont="1" applyBorder="1" applyAlignment="1" applyProtection="1">
      <alignment horizontal="center" vertical="center" wrapText="1"/>
      <protection locked="0"/>
    </xf>
    <xf numFmtId="1" fontId="10" fillId="0" borderId="128" xfId="0" applyNumberFormat="1" applyFont="1" applyBorder="1" applyAlignment="1" applyProtection="1">
      <alignment horizontal="center" vertical="center" wrapText="1"/>
      <protection locked="0"/>
    </xf>
    <xf numFmtId="1" fontId="10" fillId="0" borderId="131" xfId="0" applyNumberFormat="1" applyFont="1" applyBorder="1" applyAlignment="1" applyProtection="1">
      <alignment horizontal="center" vertical="center" wrapText="1"/>
      <protection locked="0"/>
    </xf>
    <xf numFmtId="1" fontId="10" fillId="0" borderId="128" xfId="0" applyNumberFormat="1" applyFont="1" applyFill="1" applyBorder="1" applyAlignment="1" applyProtection="1">
      <alignment horizontal="center" vertical="center" wrapText="1"/>
      <protection locked="0"/>
    </xf>
    <xf numFmtId="1" fontId="10" fillId="0" borderId="130" xfId="0" applyNumberFormat="1" applyFont="1" applyFill="1" applyBorder="1" applyAlignment="1" applyProtection="1">
      <alignment horizontal="center" vertical="center" wrapText="1"/>
      <protection locked="0"/>
    </xf>
    <xf numFmtId="1" fontId="10" fillId="0" borderId="130" xfId="0" applyNumberFormat="1" applyFont="1" applyBorder="1" applyAlignment="1" applyProtection="1">
      <alignment horizontal="center" vertical="center" wrapText="1"/>
      <protection locked="0"/>
    </xf>
    <xf numFmtId="0" fontId="10" fillId="0" borderId="67" xfId="0" applyNumberFormat="1" applyFont="1" applyBorder="1" applyAlignment="1" applyProtection="1">
      <alignment horizontal="center" vertical="center"/>
    </xf>
    <xf numFmtId="0" fontId="18" fillId="0" borderId="46" xfId="0" applyNumberFormat="1" applyFont="1" applyBorder="1" applyAlignment="1" applyProtection="1">
      <alignment horizontal="center" vertical="center" wrapText="1"/>
    </xf>
    <xf numFmtId="0" fontId="18" fillId="0" borderId="58" xfId="0" applyNumberFormat="1" applyFont="1" applyBorder="1" applyAlignment="1" applyProtection="1">
      <alignment horizontal="center" vertical="center" wrapText="1"/>
    </xf>
    <xf numFmtId="0" fontId="10" fillId="9" borderId="52" xfId="0" applyNumberFormat="1" applyFont="1" applyFill="1" applyBorder="1" applyAlignment="1" applyProtection="1">
      <alignment horizontal="center" vertical="center"/>
      <protection locked="0"/>
    </xf>
    <xf numFmtId="0" fontId="10" fillId="9" borderId="148" xfId="0" applyNumberFormat="1" applyFont="1" applyFill="1" applyBorder="1" applyAlignment="1" applyProtection="1">
      <alignment horizontal="center" vertical="center"/>
      <protection locked="0"/>
    </xf>
    <xf numFmtId="1" fontId="10" fillId="15" borderId="52" xfId="0" applyNumberFormat="1" applyFont="1" applyFill="1" applyBorder="1" applyAlignment="1" applyProtection="1">
      <alignment horizontal="center" vertical="center"/>
      <protection locked="0"/>
    </xf>
    <xf numFmtId="1" fontId="10" fillId="15" borderId="148" xfId="0" applyNumberFormat="1" applyFont="1" applyFill="1" applyBorder="1" applyAlignment="1" applyProtection="1">
      <alignment horizontal="center" vertical="center"/>
      <protection locked="0"/>
    </xf>
    <xf numFmtId="1" fontId="10" fillId="9" borderId="153" xfId="0" applyNumberFormat="1" applyFont="1" applyFill="1" applyBorder="1" applyAlignment="1" applyProtection="1">
      <alignment horizontal="center" vertical="center"/>
      <protection locked="0"/>
    </xf>
    <xf numFmtId="1" fontId="10" fillId="9" borderId="154" xfId="0" applyNumberFormat="1" applyFont="1" applyFill="1" applyBorder="1" applyAlignment="1" applyProtection="1">
      <alignment horizontal="center" vertical="center"/>
      <protection locked="0"/>
    </xf>
    <xf numFmtId="1" fontId="10" fillId="9" borderId="135" xfId="0" applyNumberFormat="1" applyFont="1" applyFill="1" applyBorder="1" applyAlignment="1" applyProtection="1">
      <alignment horizontal="center" vertical="center"/>
      <protection locked="0"/>
    </xf>
    <xf numFmtId="1" fontId="10" fillId="9" borderId="152" xfId="0" applyNumberFormat="1" applyFont="1" applyFill="1" applyBorder="1" applyAlignment="1" applyProtection="1">
      <alignment horizontal="center" vertical="center"/>
      <protection locked="0"/>
    </xf>
    <xf numFmtId="0" fontId="10" fillId="9" borderId="104" xfId="0" applyNumberFormat="1" applyFont="1" applyFill="1" applyBorder="1" applyAlignment="1" applyProtection="1">
      <alignment horizontal="center" vertical="center"/>
      <protection locked="0"/>
    </xf>
    <xf numFmtId="1" fontId="10" fillId="15" borderId="104" xfId="0" applyNumberFormat="1" applyFont="1" applyFill="1" applyBorder="1" applyAlignment="1" applyProtection="1">
      <alignment horizontal="center" vertical="center"/>
      <protection locked="0"/>
    </xf>
    <xf numFmtId="1" fontId="10" fillId="10" borderId="52" xfId="0" applyNumberFormat="1" applyFont="1" applyFill="1" applyBorder="1" applyAlignment="1" applyProtection="1">
      <alignment horizontal="center" vertical="center"/>
      <protection locked="0"/>
    </xf>
    <xf numFmtId="1" fontId="10" fillId="10" borderId="148" xfId="0" applyNumberFormat="1" applyFont="1" applyFill="1" applyBorder="1" applyAlignment="1" applyProtection="1">
      <alignment horizontal="center" vertical="center"/>
      <protection locked="0"/>
    </xf>
    <xf numFmtId="1" fontId="10" fillId="10" borderId="104" xfId="0" applyNumberFormat="1" applyFont="1" applyFill="1" applyBorder="1" applyAlignment="1" applyProtection="1">
      <alignment horizontal="center" vertical="center"/>
      <protection locked="0"/>
    </xf>
    <xf numFmtId="1" fontId="10" fillId="10" borderId="42" xfId="0" applyNumberFormat="1" applyFont="1" applyFill="1" applyBorder="1" applyAlignment="1" applyProtection="1">
      <alignment horizontal="center" vertical="center"/>
      <protection locked="0"/>
    </xf>
    <xf numFmtId="1" fontId="10" fillId="10" borderId="67" xfId="0" applyNumberFormat="1" applyFont="1" applyFill="1" applyBorder="1" applyAlignment="1" applyProtection="1">
      <alignment horizontal="center" vertical="center"/>
      <protection locked="0"/>
    </xf>
    <xf numFmtId="0" fontId="19" fillId="5" borderId="86" xfId="0" applyNumberFormat="1" applyFont="1" applyFill="1" applyBorder="1" applyAlignment="1" applyProtection="1">
      <alignment horizontal="center" vertical="center" wrapText="1"/>
    </xf>
    <xf numFmtId="0" fontId="19" fillId="5" borderId="84" xfId="0" applyNumberFormat="1" applyFont="1" applyFill="1" applyBorder="1" applyAlignment="1" applyProtection="1">
      <alignment horizontal="center" vertical="center" wrapText="1"/>
    </xf>
    <xf numFmtId="0" fontId="19" fillId="5" borderId="85" xfId="0" applyNumberFormat="1" applyFont="1" applyFill="1" applyBorder="1" applyAlignment="1" applyProtection="1">
      <alignment horizontal="center" vertical="center" wrapText="1"/>
    </xf>
    <xf numFmtId="0" fontId="18" fillId="6" borderId="86" xfId="0" applyNumberFormat="1" applyFont="1" applyFill="1" applyBorder="1" applyAlignment="1" applyProtection="1">
      <alignment horizontal="center" vertical="center" wrapText="1"/>
    </xf>
    <xf numFmtId="0" fontId="18" fillId="6" borderId="84" xfId="0" applyNumberFormat="1" applyFont="1" applyFill="1" applyBorder="1" applyAlignment="1" applyProtection="1">
      <alignment horizontal="center" vertical="center" wrapText="1"/>
    </xf>
    <xf numFmtId="0" fontId="18" fillId="6" borderId="85" xfId="0" applyNumberFormat="1" applyFont="1" applyFill="1" applyBorder="1" applyAlignment="1" applyProtection="1">
      <alignment horizontal="center" vertical="center" wrapText="1"/>
    </xf>
    <xf numFmtId="0" fontId="19" fillId="11" borderId="51" xfId="0" applyNumberFormat="1" applyFont="1" applyFill="1" applyBorder="1" applyAlignment="1" applyProtection="1">
      <alignment horizontal="center" vertical="center" wrapText="1"/>
    </xf>
    <xf numFmtId="0" fontId="19" fillId="11" borderId="74" xfId="0" applyNumberFormat="1" applyFont="1" applyFill="1" applyBorder="1" applyAlignment="1" applyProtection="1">
      <alignment horizontal="center" vertical="center" wrapText="1"/>
    </xf>
    <xf numFmtId="0" fontId="19" fillId="11" borderId="57" xfId="0" applyNumberFormat="1" applyFont="1" applyFill="1" applyBorder="1" applyAlignment="1" applyProtection="1">
      <alignment horizontal="center" vertical="center" wrapText="1"/>
    </xf>
    <xf numFmtId="0" fontId="20" fillId="11" borderId="53" xfId="0" applyNumberFormat="1" applyFont="1" applyFill="1" applyBorder="1" applyAlignment="1" applyProtection="1">
      <alignment horizontal="center" vertical="center" wrapText="1"/>
    </xf>
    <xf numFmtId="0" fontId="20" fillId="11" borderId="43" xfId="0" applyNumberFormat="1" applyFont="1" applyFill="1" applyBorder="1" applyAlignment="1" applyProtection="1">
      <alignment horizontal="center" vertical="center" wrapText="1"/>
    </xf>
    <xf numFmtId="0" fontId="20" fillId="11" borderId="59" xfId="0" applyNumberFormat="1" applyFont="1" applyFill="1" applyBorder="1" applyAlignment="1" applyProtection="1">
      <alignment horizontal="center" vertical="center" wrapText="1"/>
    </xf>
    <xf numFmtId="1" fontId="10" fillId="0" borderId="111" xfId="0" applyNumberFormat="1" applyFont="1" applyFill="1" applyBorder="1" applyAlignment="1" applyProtection="1">
      <alignment horizontal="center" vertical="center" wrapText="1"/>
      <protection locked="0"/>
    </xf>
    <xf numFmtId="1" fontId="10" fillId="0" borderId="157" xfId="0" applyNumberFormat="1" applyFont="1" applyFill="1" applyBorder="1" applyAlignment="1" applyProtection="1">
      <alignment horizontal="center" vertical="center" wrapText="1"/>
      <protection locked="0"/>
    </xf>
    <xf numFmtId="1" fontId="10" fillId="0" borderId="44" xfId="0" applyNumberFormat="1" applyFont="1" applyFill="1" applyBorder="1" applyAlignment="1" applyProtection="1">
      <alignment horizontal="center" vertical="center" wrapText="1"/>
      <protection locked="0"/>
    </xf>
    <xf numFmtId="1" fontId="10" fillId="0" borderId="158" xfId="0" applyNumberFormat="1" applyFont="1" applyFill="1" applyBorder="1" applyAlignment="1" applyProtection="1">
      <alignment horizontal="center" vertical="center" wrapText="1"/>
      <protection locked="0"/>
    </xf>
    <xf numFmtId="1" fontId="10" fillId="0" borderId="197" xfId="0" applyNumberFormat="1" applyFont="1" applyFill="1" applyBorder="1" applyAlignment="1" applyProtection="1">
      <alignment horizontal="center" vertical="center" wrapText="1"/>
      <protection locked="0"/>
    </xf>
    <xf numFmtId="1" fontId="10" fillId="0" borderId="198" xfId="0" applyNumberFormat="1" applyFont="1" applyFill="1" applyBorder="1" applyAlignment="1" applyProtection="1">
      <alignment horizontal="center" vertical="center" wrapText="1"/>
      <protection locked="0"/>
    </xf>
    <xf numFmtId="1" fontId="10" fillId="0" borderId="49" xfId="0" applyNumberFormat="1" applyFont="1" applyBorder="1" applyAlignment="1" applyProtection="1">
      <alignment horizontal="center" vertical="center"/>
    </xf>
    <xf numFmtId="1" fontId="10" fillId="0" borderId="137" xfId="0" applyNumberFormat="1" applyFont="1" applyBorder="1" applyAlignment="1" applyProtection="1">
      <alignment horizontal="center" vertical="center"/>
    </xf>
    <xf numFmtId="1" fontId="10" fillId="0" borderId="45" xfId="0" applyNumberFormat="1" applyFont="1" applyBorder="1" applyAlignment="1" applyProtection="1">
      <alignment horizontal="center" vertical="center"/>
    </xf>
    <xf numFmtId="1" fontId="10" fillId="0" borderId="48" xfId="0" applyNumberFormat="1" applyFont="1" applyBorder="1" applyAlignment="1" applyProtection="1">
      <alignment horizontal="center" vertical="center"/>
    </xf>
    <xf numFmtId="0" fontId="10" fillId="7" borderId="99" xfId="0" applyNumberFormat="1" applyFont="1" applyFill="1" applyBorder="1" applyAlignment="1" applyProtection="1">
      <alignment horizontal="center" vertical="center" wrapText="1"/>
    </xf>
    <xf numFmtId="0" fontId="10" fillId="7" borderId="100" xfId="0" applyNumberFormat="1" applyFont="1" applyFill="1" applyBorder="1" applyAlignment="1" applyProtection="1">
      <alignment horizontal="center" vertical="center" wrapText="1"/>
    </xf>
    <xf numFmtId="0" fontId="11" fillId="6" borderId="90" xfId="0" applyNumberFormat="1" applyFont="1" applyFill="1" applyBorder="1" applyAlignment="1" applyProtection="1">
      <alignment horizontal="center" vertical="center" wrapText="1"/>
    </xf>
    <xf numFmtId="1" fontId="11" fillId="6" borderId="91" xfId="0" applyNumberFormat="1" applyFont="1" applyFill="1" applyBorder="1" applyAlignment="1" applyProtection="1">
      <alignment horizontal="center" vertical="center" wrapText="1"/>
    </xf>
    <xf numFmtId="1" fontId="11" fillId="6" borderId="94" xfId="0" applyNumberFormat="1" applyFont="1" applyFill="1" applyBorder="1" applyAlignment="1" applyProtection="1">
      <alignment horizontal="center" vertical="center" wrapText="1"/>
    </xf>
    <xf numFmtId="0" fontId="11" fillId="15" borderId="82" xfId="0" applyNumberFormat="1" applyFont="1" applyFill="1" applyBorder="1" applyAlignment="1" applyProtection="1">
      <alignment horizontal="center" vertical="center" wrapText="1"/>
    </xf>
    <xf numFmtId="0" fontId="11" fillId="15" borderId="77" xfId="0" applyNumberFormat="1" applyFont="1" applyFill="1" applyBorder="1" applyAlignment="1" applyProtection="1">
      <alignment horizontal="center" vertical="center" wrapText="1"/>
    </xf>
    <xf numFmtId="0" fontId="11" fillId="15" borderId="110" xfId="0" applyNumberFormat="1" applyFont="1" applyFill="1" applyBorder="1" applyAlignment="1" applyProtection="1">
      <alignment horizontal="center" vertical="center" wrapText="1"/>
    </xf>
    <xf numFmtId="0" fontId="10" fillId="5" borderId="53" xfId="0" applyNumberFormat="1" applyFont="1" applyFill="1" applyBorder="1" applyAlignment="1" applyProtection="1">
      <alignment horizontal="center" vertical="center" wrapText="1"/>
    </xf>
    <xf numFmtId="0" fontId="10" fillId="5" borderId="43" xfId="0" applyNumberFormat="1" applyFont="1" applyFill="1" applyBorder="1" applyAlignment="1" applyProtection="1">
      <alignment horizontal="center" vertical="center" wrapText="1"/>
    </xf>
    <xf numFmtId="0" fontId="10" fillId="5" borderId="59" xfId="0" applyNumberFormat="1" applyFont="1" applyFill="1" applyBorder="1" applyAlignment="1" applyProtection="1">
      <alignment horizontal="center" vertical="center" wrapText="1"/>
    </xf>
    <xf numFmtId="0" fontId="11" fillId="11" borderId="51" xfId="0" applyNumberFormat="1" applyFont="1" applyFill="1" applyBorder="1" applyAlignment="1" applyProtection="1">
      <alignment horizontal="center" vertical="center" wrapText="1"/>
    </xf>
    <xf numFmtId="0" fontId="11" fillId="11" borderId="74" xfId="0" applyNumberFormat="1" applyFont="1" applyFill="1" applyBorder="1" applyAlignment="1" applyProtection="1">
      <alignment horizontal="center" vertical="center" wrapText="1"/>
    </xf>
    <xf numFmtId="0" fontId="11" fillId="11" borderId="57" xfId="0" applyNumberFormat="1" applyFont="1" applyFill="1" applyBorder="1" applyAlignment="1" applyProtection="1">
      <alignment horizontal="center" vertical="center" wrapText="1"/>
    </xf>
    <xf numFmtId="0" fontId="10" fillId="0" borderId="45" xfId="0" applyFont="1" applyBorder="1" applyAlignment="1" applyProtection="1">
      <alignment horizontal="center" vertical="center" wrapText="1"/>
    </xf>
    <xf numFmtId="1" fontId="32" fillId="0" borderId="89" xfId="0" applyNumberFormat="1" applyFont="1" applyBorder="1" applyAlignment="1" applyProtection="1">
      <alignment horizontal="center" vertical="center" wrapText="1"/>
      <protection locked="0"/>
    </xf>
    <xf numFmtId="1" fontId="11" fillId="6" borderId="93" xfId="0" applyNumberFormat="1" applyFont="1" applyFill="1" applyBorder="1" applyAlignment="1" applyProtection="1">
      <alignment horizontal="center" vertical="center" wrapText="1"/>
    </xf>
    <xf numFmtId="1" fontId="11" fillId="6" borderId="92" xfId="0" applyNumberFormat="1" applyFont="1" applyFill="1" applyBorder="1" applyAlignment="1" applyProtection="1">
      <alignment horizontal="center" vertical="center" wrapText="1"/>
    </xf>
    <xf numFmtId="15" fontId="10" fillId="0" borderId="51" xfId="0" applyNumberFormat="1" applyFont="1" applyBorder="1" applyAlignment="1" applyProtection="1">
      <alignment horizontal="center" vertical="center" wrapText="1"/>
    </xf>
    <xf numFmtId="1" fontId="10" fillId="9" borderId="183" xfId="0" applyNumberFormat="1" applyFont="1" applyFill="1" applyBorder="1" applyAlignment="1" applyProtection="1">
      <alignment horizontal="center" vertical="center"/>
      <protection locked="0"/>
    </xf>
    <xf numFmtId="1" fontId="10" fillId="9" borderId="184" xfId="0" applyNumberFormat="1" applyFont="1" applyFill="1" applyBorder="1" applyAlignment="1" applyProtection="1">
      <alignment horizontal="center" vertical="center"/>
      <protection locked="0"/>
    </xf>
    <xf numFmtId="0" fontId="11" fillId="6" borderId="86" xfId="0" applyNumberFormat="1" applyFont="1" applyFill="1" applyBorder="1" applyAlignment="1" applyProtection="1">
      <alignment horizontal="center" vertical="center" wrapText="1"/>
    </xf>
    <xf numFmtId="0" fontId="11" fillId="6" borderId="84" xfId="0" applyNumberFormat="1" applyFont="1" applyFill="1" applyBorder="1" applyAlignment="1" applyProtection="1">
      <alignment horizontal="center" vertical="center" wrapText="1"/>
    </xf>
    <xf numFmtId="0" fontId="11" fillId="6" borderId="85" xfId="0" applyNumberFormat="1" applyFont="1" applyFill="1" applyBorder="1" applyAlignment="1" applyProtection="1">
      <alignment horizontal="center" vertical="center" wrapText="1"/>
    </xf>
    <xf numFmtId="0" fontId="10" fillId="7" borderId="95" xfId="0" applyNumberFormat="1" applyFont="1" applyFill="1" applyBorder="1" applyAlignment="1" applyProtection="1">
      <alignment horizontal="center" vertical="center" wrapText="1"/>
    </xf>
    <xf numFmtId="1" fontId="10" fillId="7" borderId="96" xfId="0" applyNumberFormat="1" applyFont="1" applyFill="1" applyBorder="1" applyAlignment="1" applyProtection="1">
      <alignment horizontal="center" vertical="center" wrapText="1"/>
    </xf>
    <xf numFmtId="0" fontId="10" fillId="15" borderId="101" xfId="0" applyNumberFormat="1" applyFont="1" applyFill="1" applyBorder="1" applyAlignment="1" applyProtection="1">
      <alignment horizontal="center" vertical="center" wrapText="1"/>
    </xf>
    <xf numFmtId="1" fontId="10" fillId="15" borderId="102" xfId="0" applyNumberFormat="1" applyFont="1" applyFill="1" applyBorder="1" applyAlignment="1" applyProtection="1">
      <alignment horizontal="center" vertical="center" wrapText="1"/>
    </xf>
    <xf numFmtId="0" fontId="10" fillId="4" borderId="103" xfId="0" applyNumberFormat="1" applyFont="1" applyFill="1" applyBorder="1" applyAlignment="1" applyProtection="1">
      <alignment horizontal="center" vertical="center" wrapText="1"/>
    </xf>
    <xf numFmtId="1" fontId="10" fillId="4" borderId="102" xfId="0" applyNumberFormat="1" applyFont="1" applyFill="1" applyBorder="1" applyAlignment="1" applyProtection="1">
      <alignment horizontal="center" vertical="center" wrapText="1"/>
    </xf>
    <xf numFmtId="0" fontId="10" fillId="5" borderId="107" xfId="0" applyNumberFormat="1" applyFont="1" applyFill="1" applyBorder="1" applyAlignment="1" applyProtection="1">
      <alignment horizontal="center" vertical="center" wrapText="1"/>
    </xf>
    <xf numFmtId="1" fontId="10" fillId="5" borderId="108" xfId="0" applyNumberFormat="1" applyFont="1" applyFill="1" applyBorder="1" applyAlignment="1" applyProtection="1">
      <alignment horizontal="center" vertical="center" wrapText="1"/>
    </xf>
    <xf numFmtId="0" fontId="10" fillId="5" borderId="103" xfId="0" applyNumberFormat="1" applyFont="1" applyFill="1" applyBorder="1" applyAlignment="1" applyProtection="1">
      <alignment horizontal="center" vertical="center" wrapText="1"/>
    </xf>
    <xf numFmtId="1" fontId="10" fillId="5" borderId="102" xfId="0" applyNumberFormat="1" applyFont="1" applyFill="1" applyBorder="1" applyAlignment="1" applyProtection="1">
      <alignment horizontal="center" vertical="center" wrapText="1"/>
    </xf>
    <xf numFmtId="1" fontId="10" fillId="3" borderId="143" xfId="0" applyNumberFormat="1" applyFont="1" applyFill="1" applyBorder="1" applyAlignment="1" applyProtection="1">
      <alignment horizontal="center" vertical="center" wrapText="1"/>
    </xf>
    <xf numFmtId="1" fontId="10" fillId="3" borderId="142" xfId="0" applyNumberFormat="1" applyFont="1" applyFill="1" applyBorder="1" applyAlignment="1" applyProtection="1">
      <alignment horizontal="center" vertical="center" wrapText="1"/>
    </xf>
    <xf numFmtId="164" fontId="10" fillId="3" borderId="138" xfId="0" applyNumberFormat="1" applyFont="1" applyFill="1" applyBorder="1" applyAlignment="1" applyProtection="1">
      <alignment horizontal="center" vertical="center" wrapText="1"/>
      <protection locked="0"/>
    </xf>
    <xf numFmtId="164" fontId="10" fillId="3" borderId="139" xfId="0" applyNumberFormat="1" applyFont="1" applyFill="1" applyBorder="1" applyAlignment="1" applyProtection="1">
      <alignment horizontal="center" vertical="center" wrapText="1"/>
      <protection locked="0"/>
    </xf>
    <xf numFmtId="1" fontId="10" fillId="0" borderId="199" xfId="0" applyNumberFormat="1" applyFont="1" applyBorder="1" applyAlignment="1" applyProtection="1">
      <alignment horizontal="center" vertical="center" wrapText="1"/>
      <protection locked="0"/>
    </xf>
    <xf numFmtId="1" fontId="10" fillId="0" borderId="100" xfId="0" applyNumberFormat="1" applyFont="1" applyBorder="1" applyAlignment="1" applyProtection="1">
      <alignment horizontal="center" vertical="center" wrapText="1"/>
      <protection locked="0"/>
    </xf>
    <xf numFmtId="1" fontId="10" fillId="0" borderId="44" xfId="0" applyNumberFormat="1" applyFont="1" applyBorder="1" applyAlignment="1" applyProtection="1">
      <alignment horizontal="center" vertical="center" wrapText="1"/>
      <protection locked="0"/>
    </xf>
    <xf numFmtId="1" fontId="10" fillId="0" borderId="158" xfId="0" applyNumberFormat="1" applyFont="1" applyBorder="1" applyAlignment="1" applyProtection="1">
      <alignment horizontal="center" vertical="center" wrapText="1"/>
      <protection locked="0"/>
    </xf>
    <xf numFmtId="1" fontId="10" fillId="0" borderId="197" xfId="0" applyNumberFormat="1" applyFont="1" applyBorder="1" applyAlignment="1" applyProtection="1">
      <alignment horizontal="center" vertical="center" wrapText="1"/>
      <protection locked="0"/>
    </xf>
    <xf numFmtId="1" fontId="10" fillId="0" borderId="198" xfId="0" applyNumberFormat="1" applyFont="1" applyBorder="1" applyAlignment="1" applyProtection="1">
      <alignment horizontal="center" vertical="center" wrapText="1"/>
      <protection locked="0"/>
    </xf>
    <xf numFmtId="0" fontId="10" fillId="0" borderId="149" xfId="0" applyNumberFormat="1" applyFont="1" applyBorder="1" applyAlignment="1" applyProtection="1">
      <alignment horizontal="center" vertical="center" wrapText="1"/>
    </xf>
    <xf numFmtId="0" fontId="10" fillId="0" borderId="45" xfId="0" applyNumberFormat="1" applyFont="1" applyBorder="1" applyAlignment="1" applyProtection="1">
      <alignment horizontal="left" vertical="center" wrapText="1"/>
    </xf>
    <xf numFmtId="1" fontId="10" fillId="0" borderId="45" xfId="0" applyNumberFormat="1" applyFont="1" applyBorder="1" applyAlignment="1" applyProtection="1">
      <alignment horizontal="left" vertical="center" wrapText="1"/>
    </xf>
    <xf numFmtId="0" fontId="15" fillId="0" borderId="171" xfId="0" applyFont="1" applyBorder="1" applyAlignment="1">
      <alignment horizontal="center" vertical="center" wrapText="1"/>
    </xf>
    <xf numFmtId="0" fontId="15" fillId="0" borderId="157" xfId="0" applyFont="1" applyBorder="1" applyAlignment="1">
      <alignment horizontal="center" vertical="center" wrapText="1"/>
    </xf>
    <xf numFmtId="0" fontId="15" fillId="0" borderId="172" xfId="0" applyFont="1" applyBorder="1" applyAlignment="1">
      <alignment horizontal="center" vertical="center" wrapText="1"/>
    </xf>
    <xf numFmtId="0" fontId="15" fillId="0" borderId="158" xfId="0" applyFont="1" applyBorder="1" applyAlignment="1">
      <alignment horizontal="center" vertical="center" wrapText="1"/>
    </xf>
    <xf numFmtId="0" fontId="15" fillId="0" borderId="159" xfId="0" applyFont="1" applyBorder="1" applyAlignment="1">
      <alignment horizontal="center" vertical="center" wrapText="1"/>
    </xf>
    <xf numFmtId="0" fontId="15" fillId="0" borderId="169" xfId="0" applyFont="1" applyBorder="1" applyAlignment="1">
      <alignment horizontal="center" vertical="center" wrapText="1"/>
    </xf>
    <xf numFmtId="0" fontId="41" fillId="0" borderId="179" xfId="0" applyFont="1" applyBorder="1" applyAlignment="1">
      <alignment horizontal="center" vertical="center" wrapText="1"/>
    </xf>
    <xf numFmtId="0" fontId="41" fillId="0" borderId="211" xfId="0" applyFont="1" applyBorder="1" applyAlignment="1">
      <alignment horizontal="center" vertical="center" wrapText="1"/>
    </xf>
    <xf numFmtId="0" fontId="41" fillId="0" borderId="160" xfId="0" applyFont="1" applyBorder="1" applyAlignment="1">
      <alignment horizontal="center" vertical="center" wrapText="1"/>
    </xf>
    <xf numFmtId="0" fontId="41" fillId="0" borderId="163" xfId="0" applyFont="1" applyBorder="1" applyAlignment="1">
      <alignment horizontal="center" vertical="center" wrapText="1"/>
    </xf>
    <xf numFmtId="0" fontId="41" fillId="0" borderId="146" xfId="0" applyFont="1" applyBorder="1" applyAlignment="1">
      <alignment horizontal="center" vertical="center" wrapText="1"/>
    </xf>
    <xf numFmtId="0" fontId="41" fillId="0" borderId="210" xfId="0" applyFont="1" applyBorder="1" applyAlignment="1">
      <alignment horizontal="center" vertical="center" wrapText="1"/>
    </xf>
    <xf numFmtId="0" fontId="41" fillId="0" borderId="185" xfId="0" applyFont="1" applyBorder="1" applyAlignment="1">
      <alignment horizontal="center" vertical="center" wrapText="1"/>
    </xf>
  </cellXfs>
  <cellStyles count="1">
    <cellStyle name="Normal" xfId="0" builtinId="0"/>
  </cellStyles>
  <dxfs count="8">
    <dxf>
      <font>
        <b/>
        <i val="0"/>
        <color rgb="FF9C0006"/>
      </font>
      <fill>
        <patternFill patternType="none">
          <fgColor indexed="64"/>
          <bgColor indexed="65"/>
        </patternFill>
      </fill>
    </dxf>
    <dxf>
      <font>
        <b/>
        <i val="0"/>
        <color rgb="FF9C0006"/>
      </font>
      <fill>
        <patternFill patternType="none">
          <fgColor indexed="64"/>
          <bgColor indexed="65"/>
        </patternFill>
      </fill>
    </dxf>
    <dxf>
      <font>
        <b/>
        <i val="0"/>
        <color rgb="FF9C0006"/>
      </font>
      <fill>
        <patternFill patternType="none">
          <fgColor indexed="64"/>
          <bgColor indexed="65"/>
        </patternFill>
      </fill>
    </dxf>
    <dxf>
      <font>
        <b/>
        <i val="0"/>
        <color rgb="FF9C0006"/>
      </font>
      <fill>
        <patternFill patternType="none">
          <fgColor indexed="64"/>
          <bgColor indexed="65"/>
        </patternFill>
      </fill>
    </dxf>
    <dxf>
      <font>
        <b/>
        <i val="0"/>
        <color rgb="FF9C0006"/>
      </font>
      <fill>
        <patternFill patternType="none">
          <fgColor indexed="64"/>
          <bgColor indexed="65"/>
        </patternFill>
      </fill>
    </dxf>
    <dxf>
      <font>
        <b/>
        <i val="0"/>
        <color rgb="FF9C0006"/>
      </font>
      <fill>
        <patternFill patternType="none">
          <fgColor indexed="64"/>
          <bgColor indexed="65"/>
        </patternFill>
      </fill>
    </dxf>
    <dxf>
      <font>
        <b/>
        <i val="0"/>
        <color rgb="FF9C0006"/>
      </font>
      <fill>
        <patternFill patternType="none">
          <fgColor indexed="64"/>
          <bgColor indexed="65"/>
        </patternFill>
      </fill>
    </dxf>
    <dxf>
      <font>
        <b/>
        <i val="0"/>
        <color rgb="FF9C0006"/>
      </font>
      <fill>
        <patternFill patternType="none">
          <fgColor indexed="64"/>
          <bgColor indexed="65"/>
        </patternFill>
      </fill>
    </dxf>
  </dxfs>
  <tableStyles count="0"/>
  <colors>
    <indexedColors>
      <rgbColor rgb="FF000000"/>
      <rgbColor rgb="FFFFFFFF"/>
      <rgbColor rgb="FFFF0000"/>
      <rgbColor rgb="FF00FF00"/>
      <rgbColor rgb="FF0000FF"/>
      <rgbColor rgb="FFFFFF00"/>
      <rgbColor rgb="FFFF00FF"/>
      <rgbColor rgb="FF00FFFF"/>
      <rgbColor rgb="FF000000"/>
      <rgbColor rgb="FFAAAAAA"/>
      <rgbColor rgb="FFD2DAE4"/>
      <rgbColor rgb="FFF2F2F2"/>
      <rgbColor rgb="FFF2DBDB"/>
      <rgbColor rgb="FFD6E3BC"/>
      <rgbColor rgb="FFE5B8B7"/>
      <rgbColor rgb="FFFBD4B4"/>
      <rgbColor rgb="FFFFCC99"/>
      <rgbColor rgb="FFEEECE1"/>
      <rgbColor rgb="FFF2DBDB"/>
      <rgbColor rgb="FFFF0000"/>
      <rgbColor rgb="FFFBD4B4"/>
      <rgbColor rgb="FFFF9900"/>
      <rgbColor rgb="FFFFFF99"/>
      <rgbColor rgb="FFFF99CC"/>
      <rgbColor rgb="FFD8D8D8"/>
      <rgbColor rgb="FFFFFF00"/>
      <rgbColor rgb="FF7F7F7F"/>
      <rgbColor rgb="FF7891B0"/>
      <rgbColor rgb="FFDBE5F1"/>
      <rgbColor rgb="FFFFFFFF"/>
      <rgbColor rgb="FFCCFFFF"/>
      <rgbColor rgb="FFA5B6CA"/>
      <rgbColor rgb="FFD6E3BC"/>
      <rgbColor rgb="FFDAEEF3"/>
      <rgbColor rgb="FFFABF8F"/>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66675</xdr:rowOff>
    </xdr:from>
    <xdr:to>
      <xdr:col>3</xdr:col>
      <xdr:colOff>101640</xdr:colOff>
      <xdr:row>3</xdr:row>
      <xdr:rowOff>464161</xdr:rowOff>
    </xdr:to>
    <xdr:pic>
      <xdr:nvPicPr>
        <xdr:cNvPr id="2" name="Picture 6" descr="RAHBC Logo.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66675"/>
          <a:ext cx="1771650" cy="988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279181</xdr:colOff>
      <xdr:row>6</xdr:row>
      <xdr:rowOff>176662</xdr:rowOff>
    </xdr:from>
    <xdr:ext cx="14895129" cy="2314480"/>
    <xdr:sp macro="" textlink="">
      <xdr:nvSpPr>
        <xdr:cNvPr id="3" name="TextBox 2"/>
        <xdr:cNvSpPr txBox="1"/>
      </xdr:nvSpPr>
      <xdr:spPr>
        <a:xfrm>
          <a:off x="3842845" y="2508645"/>
          <a:ext cx="14895129" cy="2314480"/>
        </a:xfrm>
        <a:prstGeom prst="rect">
          <a:avLst/>
        </a:prstGeom>
        <a:noFill/>
        <a:ln w="12700" cap="flat">
          <a:noFill/>
          <a:miter lim="400000"/>
        </a:ln>
        <a:effectLst/>
      </xdr:spPr>
      <xdr:style>
        <a:lnRef idx="0">
          <a:scrgbClr r="0" g="0" b="0"/>
        </a:lnRef>
        <a:fillRef idx="0">
          <a:scrgbClr r="0" g="0" b="0"/>
        </a:fillRef>
        <a:effectRef idx="0">
          <a:scrgbClr r="0" g="0" b="0"/>
        </a:effectRef>
        <a:fontRef idx="none"/>
      </xdr:style>
      <xdr:txBody>
        <a:bodyPr rot="0" spcFirstLastPara="1" vertOverflow="clip" horzOverflow="clip" vert="horz" wrap="square" lIns="50800" tIns="50800" rIns="50800" bIns="50800" numCol="1" spcCol="38100" rtlCol="0" anchor="ctr">
          <a:spAutoFit/>
        </a:bodyPr>
        <a:lstStyle/>
        <a:p>
          <a:pPr marL="0" marR="0" indent="0" algn="ctr" defTabSz="457200" rtl="0" fontAlgn="auto" latinLnBrk="1" hangingPunct="0">
            <a:lnSpc>
              <a:spcPct val="100000"/>
            </a:lnSpc>
            <a:spcBef>
              <a:spcPts val="0"/>
            </a:spcBef>
            <a:spcAft>
              <a:spcPts val="0"/>
            </a:spcAft>
            <a:buClrTx/>
            <a:buSzTx/>
            <a:buFontTx/>
            <a:buNone/>
            <a:tabLst/>
          </a:pPr>
          <a:r>
            <a:rPr kumimoji="0" lang="en-GB" sz="15000" b="0" i="0" u="none" strike="noStrike" cap="none" spc="0" normalizeH="0" baseline="0">
              <a:ln>
                <a:noFill/>
              </a:ln>
              <a:solidFill>
                <a:srgbClr val="000000"/>
              </a:solidFill>
              <a:effectLst/>
              <a:uFillTx/>
              <a:latin typeface="+mn-lt"/>
              <a:ea typeface="+mn-ea"/>
              <a:cs typeface="+mn-cs"/>
              <a:sym typeface="Helvetica"/>
            </a:rPr>
            <a:t>Cancelled</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279181</xdr:colOff>
      <xdr:row>6</xdr:row>
      <xdr:rowOff>176662</xdr:rowOff>
    </xdr:from>
    <xdr:ext cx="14895129" cy="2314480"/>
    <xdr:sp macro="" textlink="">
      <xdr:nvSpPr>
        <xdr:cNvPr id="2" name="TextBox 1"/>
        <xdr:cNvSpPr txBox="1"/>
      </xdr:nvSpPr>
      <xdr:spPr>
        <a:xfrm>
          <a:off x="3860581" y="2500762"/>
          <a:ext cx="14895129" cy="2314480"/>
        </a:xfrm>
        <a:prstGeom prst="rect">
          <a:avLst/>
        </a:prstGeom>
        <a:noFill/>
        <a:ln w="12700" cap="flat">
          <a:noFill/>
          <a:miter lim="400000"/>
        </a:ln>
        <a:effectLst/>
      </xdr:spPr>
      <xdr:style>
        <a:lnRef idx="0">
          <a:scrgbClr r="0" g="0" b="0"/>
        </a:lnRef>
        <a:fillRef idx="0">
          <a:scrgbClr r="0" g="0" b="0"/>
        </a:fillRef>
        <a:effectRef idx="0">
          <a:scrgbClr r="0" g="0" b="0"/>
        </a:effectRef>
        <a:fontRef idx="none"/>
      </xdr:style>
      <xdr:txBody>
        <a:bodyPr rot="0" spcFirstLastPara="1" vertOverflow="clip" horzOverflow="clip" vert="horz" wrap="square" lIns="50800" tIns="50800" rIns="50800" bIns="50800" numCol="1" spcCol="38100" rtlCol="0" anchor="ctr">
          <a:spAutoFit/>
        </a:bodyPr>
        <a:lstStyle/>
        <a:p>
          <a:pPr marL="0" marR="0" indent="0" algn="ctr" defTabSz="457200" rtl="0" fontAlgn="auto" latinLnBrk="1" hangingPunct="0">
            <a:lnSpc>
              <a:spcPct val="100000"/>
            </a:lnSpc>
            <a:spcBef>
              <a:spcPts val="0"/>
            </a:spcBef>
            <a:spcAft>
              <a:spcPts val="0"/>
            </a:spcAft>
            <a:buClrTx/>
            <a:buSzTx/>
            <a:buFontTx/>
            <a:buNone/>
            <a:tabLst/>
          </a:pPr>
          <a:r>
            <a:rPr kumimoji="0" lang="en-GB" sz="15000" b="0" i="0" u="none" strike="noStrike" cap="none" spc="0" normalizeH="0" baseline="0">
              <a:ln>
                <a:noFill/>
              </a:ln>
              <a:solidFill>
                <a:srgbClr val="000000"/>
              </a:solidFill>
              <a:effectLst/>
              <a:uFillTx/>
              <a:latin typeface="+mn-lt"/>
              <a:ea typeface="+mn-ea"/>
              <a:cs typeface="+mn-cs"/>
              <a:sym typeface="Helvetica"/>
            </a:rPr>
            <a:t>Cancelled</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F/AppData/Local/Microsoft/Windows/Temporary%20Internet%20Files/Content.Outlook/BF7YRZY7/Public/150109%20Team%20Rac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ilors"/>
      <sheetName val="Hobies Team Racing"/>
      <sheetName val="MM-Times"/>
      <sheetName val="MM-Results"/>
      <sheetName val="Boat allocation &amp; OOD"/>
      <sheetName val="Tides"/>
      <sheetName val="Form"/>
      <sheetName val="Sheet1"/>
    </sheetNames>
    <sheetDataSet>
      <sheetData sheetId="0">
        <row r="2">
          <cell r="A2">
            <v>1</v>
          </cell>
          <cell r="C2" t="str">
            <v>Abdulaziz Belushi</v>
          </cell>
        </row>
        <row r="3">
          <cell r="A3">
            <v>2</v>
          </cell>
          <cell r="C3" t="str">
            <v>Adam</v>
          </cell>
        </row>
        <row r="4">
          <cell r="A4">
            <v>3</v>
          </cell>
          <cell r="C4" t="str">
            <v>Adrian Clark</v>
          </cell>
        </row>
        <row r="5">
          <cell r="A5">
            <v>4</v>
          </cell>
          <cell r="C5" t="str">
            <v>Adriana Marinaro</v>
          </cell>
        </row>
        <row r="6">
          <cell r="A6">
            <v>5</v>
          </cell>
          <cell r="C6" t="str">
            <v>Alberto Miotto</v>
          </cell>
        </row>
        <row r="7">
          <cell r="A7">
            <v>6</v>
          </cell>
          <cell r="C7" t="str">
            <v>Alec McGregor</v>
          </cell>
        </row>
        <row r="8">
          <cell r="A8">
            <v>7</v>
          </cell>
          <cell r="C8" t="str">
            <v>Alexei Scheglova</v>
          </cell>
        </row>
        <row r="9">
          <cell r="A9">
            <v>8</v>
          </cell>
          <cell r="C9" t="str">
            <v>Amanda Greenwood</v>
          </cell>
        </row>
        <row r="10">
          <cell r="A10">
            <v>9</v>
          </cell>
          <cell r="C10" t="str">
            <v>Andrew Clark</v>
          </cell>
        </row>
        <row r="11">
          <cell r="A11">
            <v>10</v>
          </cell>
          <cell r="C11" t="str">
            <v>Andrew Figgins</v>
          </cell>
        </row>
        <row r="12">
          <cell r="A12">
            <v>11</v>
          </cell>
          <cell r="C12" t="str">
            <v>Andrew Rawlinson</v>
          </cell>
        </row>
        <row r="13">
          <cell r="A13">
            <v>12</v>
          </cell>
          <cell r="C13" t="str">
            <v>Andrzej Mirecki</v>
          </cell>
        </row>
        <row r="14">
          <cell r="A14">
            <v>13</v>
          </cell>
          <cell r="C14" t="str">
            <v>Anne Laura de Garrau</v>
          </cell>
        </row>
        <row r="15">
          <cell r="A15">
            <v>14</v>
          </cell>
          <cell r="C15" t="str">
            <v>Anne Love</v>
          </cell>
        </row>
        <row r="16">
          <cell r="A16">
            <v>15</v>
          </cell>
          <cell r="C16" t="str">
            <v>Anne-Laure Bresse</v>
          </cell>
        </row>
        <row r="17">
          <cell r="A17">
            <v>16</v>
          </cell>
          <cell r="C17" t="str">
            <v>Arjan Vos</v>
          </cell>
        </row>
        <row r="18">
          <cell r="A18">
            <v>17</v>
          </cell>
          <cell r="C18" t="str">
            <v>B. Inamov</v>
          </cell>
        </row>
        <row r="19">
          <cell r="A19">
            <v>18</v>
          </cell>
          <cell r="C19" t="str">
            <v>Bastien Limoges</v>
          </cell>
        </row>
        <row r="20">
          <cell r="A20">
            <v>19</v>
          </cell>
          <cell r="C20" t="str">
            <v>Bert De Zwart</v>
          </cell>
        </row>
        <row r="21">
          <cell r="A21">
            <v>20</v>
          </cell>
          <cell r="C21" t="str">
            <v>Bijan Nabavi</v>
          </cell>
        </row>
        <row r="22">
          <cell r="A22">
            <v>21</v>
          </cell>
          <cell r="C22" t="str">
            <v>Bilal Osman</v>
          </cell>
        </row>
        <row r="23">
          <cell r="A23">
            <v>22</v>
          </cell>
          <cell r="C23" t="str">
            <v>Bojana Cobanski</v>
          </cell>
        </row>
        <row r="24">
          <cell r="A24">
            <v>23</v>
          </cell>
          <cell r="C24" t="str">
            <v>Bojana Pavlovic</v>
          </cell>
        </row>
        <row r="25">
          <cell r="A25">
            <v>24</v>
          </cell>
          <cell r="C25" t="str">
            <v>Bradley</v>
          </cell>
        </row>
        <row r="26">
          <cell r="A26">
            <v>25</v>
          </cell>
          <cell r="C26" t="str">
            <v>Calvin Robinson</v>
          </cell>
        </row>
        <row r="27">
          <cell r="A27">
            <v>26</v>
          </cell>
          <cell r="C27" t="str">
            <v xml:space="preserve">Carolina Pieve </v>
          </cell>
        </row>
        <row r="28">
          <cell r="A28">
            <v>27</v>
          </cell>
          <cell r="C28" t="str">
            <v>Caroline Donnelly</v>
          </cell>
        </row>
        <row r="29">
          <cell r="A29">
            <v>28</v>
          </cell>
          <cell r="C29" t="str">
            <v>Catarina Olexio</v>
          </cell>
        </row>
        <row r="30">
          <cell r="A30">
            <v>29</v>
          </cell>
          <cell r="C30" t="str">
            <v>Cees Hindrix</v>
          </cell>
        </row>
        <row r="31">
          <cell r="A31">
            <v>30</v>
          </cell>
          <cell r="C31" t="str">
            <v>Celine Delauré</v>
          </cell>
        </row>
        <row r="32">
          <cell r="A32">
            <v>31</v>
          </cell>
          <cell r="C32" t="str">
            <v>Charlie Love</v>
          </cell>
        </row>
        <row r="33">
          <cell r="A33">
            <v>32</v>
          </cell>
          <cell r="C33" t="str">
            <v>Charmaine McGregor</v>
          </cell>
        </row>
        <row r="34">
          <cell r="A34">
            <v>33</v>
          </cell>
          <cell r="C34" t="str">
            <v>Chiara Cei</v>
          </cell>
        </row>
        <row r="35">
          <cell r="A35">
            <v>34</v>
          </cell>
          <cell r="C35" t="str">
            <v>Chris Johnson</v>
          </cell>
        </row>
        <row r="36">
          <cell r="A36">
            <v>35</v>
          </cell>
          <cell r="C36" t="str">
            <v>Christian Garma </v>
          </cell>
        </row>
        <row r="37">
          <cell r="A37">
            <v>36</v>
          </cell>
          <cell r="C37" t="str">
            <v>Christophe J</v>
          </cell>
        </row>
        <row r="38">
          <cell r="A38">
            <v>37</v>
          </cell>
          <cell r="C38" t="str">
            <v>Claudia Baumann</v>
          </cell>
        </row>
        <row r="39">
          <cell r="A39">
            <v>38</v>
          </cell>
          <cell r="C39" t="str">
            <v>Clement Edwards</v>
          </cell>
        </row>
        <row r="40">
          <cell r="A40">
            <v>39</v>
          </cell>
          <cell r="C40" t="str">
            <v>Craig McMeekin</v>
          </cell>
        </row>
        <row r="41">
          <cell r="A41">
            <v>40</v>
          </cell>
          <cell r="C41" t="str">
            <v>Crew 1</v>
          </cell>
        </row>
        <row r="42">
          <cell r="A42">
            <v>41</v>
          </cell>
          <cell r="C42" t="str">
            <v>Crew 2</v>
          </cell>
        </row>
        <row r="43">
          <cell r="A43">
            <v>42</v>
          </cell>
          <cell r="C43" t="str">
            <v>Crew 3</v>
          </cell>
        </row>
        <row r="44">
          <cell r="A44">
            <v>43</v>
          </cell>
          <cell r="C44" t="str">
            <v>Crew 4</v>
          </cell>
        </row>
        <row r="45">
          <cell r="A45">
            <v>44</v>
          </cell>
          <cell r="C45" t="str">
            <v>Crew 5</v>
          </cell>
        </row>
        <row r="46">
          <cell r="A46">
            <v>45</v>
          </cell>
          <cell r="C46" t="str">
            <v>Crew 6</v>
          </cell>
        </row>
        <row r="47">
          <cell r="A47">
            <v>46</v>
          </cell>
          <cell r="C47" t="str">
            <v>Crew 7</v>
          </cell>
        </row>
        <row r="48">
          <cell r="A48">
            <v>47</v>
          </cell>
          <cell r="C48" t="str">
            <v>Crew 8</v>
          </cell>
        </row>
        <row r="49">
          <cell r="A49">
            <v>48</v>
          </cell>
          <cell r="C49" t="str">
            <v>Crew 9</v>
          </cell>
        </row>
        <row r="50">
          <cell r="A50">
            <v>49</v>
          </cell>
          <cell r="C50" t="str">
            <v>Curt Jones</v>
          </cell>
        </row>
        <row r="51">
          <cell r="A51">
            <v>50</v>
          </cell>
          <cell r="C51" t="str">
            <v>Darren Clark</v>
          </cell>
        </row>
        <row r="52">
          <cell r="A52">
            <v>51</v>
          </cell>
          <cell r="C52" t="str">
            <v>Dave Clark</v>
          </cell>
        </row>
        <row r="53">
          <cell r="A53">
            <v>52</v>
          </cell>
          <cell r="C53" t="str">
            <v>David Alsop</v>
          </cell>
        </row>
        <row r="54">
          <cell r="A54">
            <v>53</v>
          </cell>
          <cell r="C54" t="str">
            <v>David Boeyinga</v>
          </cell>
        </row>
        <row r="55">
          <cell r="A55">
            <v>54</v>
          </cell>
          <cell r="C55" t="str">
            <v>David Dagula</v>
          </cell>
        </row>
        <row r="56">
          <cell r="A56">
            <v>55</v>
          </cell>
          <cell r="C56" t="str">
            <v>David van Bourgonje</v>
          </cell>
        </row>
        <row r="57">
          <cell r="A57">
            <v>56</v>
          </cell>
          <cell r="C57" t="str">
            <v>Dick Nero</v>
          </cell>
        </row>
        <row r="58">
          <cell r="A58">
            <v>57</v>
          </cell>
          <cell r="C58" t="str">
            <v>Dirk Seifert</v>
          </cell>
        </row>
        <row r="59">
          <cell r="A59">
            <v>58</v>
          </cell>
          <cell r="C59" t="str">
            <v>Douglas Leonard</v>
          </cell>
        </row>
        <row r="60">
          <cell r="A60">
            <v>59</v>
          </cell>
          <cell r="C60" t="str">
            <v>Eduard Vergu</v>
          </cell>
        </row>
        <row r="61">
          <cell r="A61">
            <v>60</v>
          </cell>
          <cell r="C61" t="str">
            <v>Edwin Reeks</v>
          </cell>
        </row>
        <row r="62">
          <cell r="A62">
            <v>61</v>
          </cell>
          <cell r="C62" t="str">
            <v>Elvin Geafer</v>
          </cell>
        </row>
        <row r="63">
          <cell r="A63">
            <v>62</v>
          </cell>
          <cell r="C63" t="str">
            <v>Eric Delannoy</v>
          </cell>
        </row>
        <row r="64">
          <cell r="A64">
            <v>63</v>
          </cell>
          <cell r="C64" t="str">
            <v>Eric Geafar</v>
          </cell>
        </row>
        <row r="65">
          <cell r="A65">
            <v>64</v>
          </cell>
          <cell r="C65" t="str">
            <v>Erwin Kanters</v>
          </cell>
        </row>
        <row r="66">
          <cell r="A66">
            <v>65</v>
          </cell>
          <cell r="C66" t="str">
            <v>Eve Brinsley</v>
          </cell>
        </row>
        <row r="67">
          <cell r="A67">
            <v>66</v>
          </cell>
          <cell r="C67" t="str">
            <v>F Hosein</v>
          </cell>
        </row>
        <row r="68">
          <cell r="A68">
            <v>67</v>
          </cell>
          <cell r="C68" t="str">
            <v>Fahim Firfiray</v>
          </cell>
        </row>
        <row r="69">
          <cell r="A69">
            <v>68</v>
          </cell>
          <cell r="C69" t="str">
            <v>Fam Firfiray</v>
          </cell>
        </row>
        <row r="70">
          <cell r="A70">
            <v>69</v>
          </cell>
          <cell r="C70" t="str">
            <v>Feather Mills</v>
          </cell>
        </row>
        <row r="71">
          <cell r="A71">
            <v>70</v>
          </cell>
          <cell r="C71" t="str">
            <v>Fiona Vaughan</v>
          </cell>
        </row>
        <row r="72">
          <cell r="A72">
            <v>71</v>
          </cell>
          <cell r="C72" t="str">
            <v>Fouad Ibrahim</v>
          </cell>
        </row>
        <row r="73">
          <cell r="A73">
            <v>72</v>
          </cell>
          <cell r="C73" t="str">
            <v>Franck Delgado</v>
          </cell>
        </row>
        <row r="74">
          <cell r="A74">
            <v>73</v>
          </cell>
          <cell r="C74" t="str">
            <v>Frank Loerakker</v>
          </cell>
        </row>
        <row r="75">
          <cell r="A75">
            <v>74</v>
          </cell>
          <cell r="C75" t="str">
            <v>Fred</v>
          </cell>
        </row>
        <row r="76">
          <cell r="A76">
            <v>75</v>
          </cell>
          <cell r="C76" t="str">
            <v>Fred Park</v>
          </cell>
        </row>
        <row r="77">
          <cell r="A77">
            <v>76</v>
          </cell>
          <cell r="C77" t="str">
            <v>Frederik van Dijk</v>
          </cell>
        </row>
        <row r="78">
          <cell r="A78">
            <v>77</v>
          </cell>
          <cell r="C78" t="str">
            <v>Gabriel Carrasquel</v>
          </cell>
        </row>
        <row r="79">
          <cell r="A79">
            <v>78</v>
          </cell>
          <cell r="C79" t="str">
            <v>Gael Riethmuller</v>
          </cell>
        </row>
        <row r="80">
          <cell r="A80">
            <v>79</v>
          </cell>
          <cell r="C80" t="str">
            <v>Gary Mocke</v>
          </cell>
        </row>
        <row r="81">
          <cell r="A81">
            <v>80</v>
          </cell>
          <cell r="C81" t="str">
            <v>Gerard Bodewitz</v>
          </cell>
        </row>
        <row r="82">
          <cell r="A82">
            <v>81</v>
          </cell>
          <cell r="C82" t="str">
            <v>Ghaida Balushi</v>
          </cell>
        </row>
        <row r="83">
          <cell r="A83">
            <v>82</v>
          </cell>
          <cell r="C83" t="str">
            <v>Gideon Lopes Cardozo</v>
          </cell>
        </row>
        <row r="84">
          <cell r="A84">
            <v>83</v>
          </cell>
          <cell r="C84" t="str">
            <v>Giles Brinsley</v>
          </cell>
        </row>
        <row r="85">
          <cell r="A85">
            <v>84</v>
          </cell>
          <cell r="C85" t="str">
            <v>Girard Santiago </v>
          </cell>
        </row>
        <row r="86">
          <cell r="A86">
            <v>85</v>
          </cell>
          <cell r="C86" t="str">
            <v>Gossen Bakker</v>
          </cell>
        </row>
        <row r="87">
          <cell r="A87">
            <v>86</v>
          </cell>
          <cell r="C87" t="str">
            <v>Griet Proot</v>
          </cell>
        </row>
        <row r="88">
          <cell r="A88">
            <v>87</v>
          </cell>
          <cell r="C88" t="str">
            <v>Guilaume Revirard</v>
          </cell>
        </row>
        <row r="89">
          <cell r="A89">
            <v>88</v>
          </cell>
          <cell r="C89" t="str">
            <v>Haifa Khaifa</v>
          </cell>
        </row>
        <row r="90">
          <cell r="A90">
            <v>89</v>
          </cell>
          <cell r="C90" t="str">
            <v>Hanne Efskind</v>
          </cell>
        </row>
        <row r="91">
          <cell r="A91">
            <v>90</v>
          </cell>
          <cell r="C91" t="str">
            <v>Hein Jansonius</v>
          </cell>
        </row>
        <row r="92">
          <cell r="A92">
            <v>91</v>
          </cell>
          <cell r="C92" t="str">
            <v>Helm 1</v>
          </cell>
        </row>
        <row r="93">
          <cell r="A93">
            <v>92</v>
          </cell>
          <cell r="C93" t="str">
            <v>Helm 2</v>
          </cell>
        </row>
        <row r="94">
          <cell r="A94">
            <v>93</v>
          </cell>
          <cell r="C94" t="str">
            <v>Helm 3</v>
          </cell>
        </row>
        <row r="95">
          <cell r="A95">
            <v>94</v>
          </cell>
          <cell r="C95" t="str">
            <v>Helm 4</v>
          </cell>
        </row>
        <row r="96">
          <cell r="A96">
            <v>95</v>
          </cell>
          <cell r="C96" t="str">
            <v>Helm 5</v>
          </cell>
        </row>
        <row r="97">
          <cell r="A97">
            <v>96</v>
          </cell>
          <cell r="C97" t="str">
            <v>Helm 6</v>
          </cell>
        </row>
        <row r="98">
          <cell r="A98">
            <v>97</v>
          </cell>
          <cell r="C98" t="str">
            <v>Helm 7</v>
          </cell>
        </row>
        <row r="99">
          <cell r="A99">
            <v>98</v>
          </cell>
          <cell r="C99" t="str">
            <v>Helm 8</v>
          </cell>
        </row>
        <row r="100">
          <cell r="A100">
            <v>99</v>
          </cell>
          <cell r="C100" t="str">
            <v>Helm 9</v>
          </cell>
        </row>
        <row r="101">
          <cell r="A101">
            <v>100</v>
          </cell>
          <cell r="C101" t="str">
            <v>Henri Staal</v>
          </cell>
        </row>
        <row r="102">
          <cell r="A102">
            <v>101</v>
          </cell>
          <cell r="C102" t="str">
            <v>Herman Jansonius</v>
          </cell>
        </row>
        <row r="103">
          <cell r="A103">
            <v>102</v>
          </cell>
          <cell r="C103" t="str">
            <v>Hermann</v>
          </cell>
        </row>
        <row r="104">
          <cell r="A104">
            <v>103</v>
          </cell>
          <cell r="C104" t="str">
            <v>Hussam Hassan</v>
          </cell>
        </row>
        <row r="105">
          <cell r="A105">
            <v>104</v>
          </cell>
          <cell r="C105" t="str">
            <v>Ian Chilley </v>
          </cell>
        </row>
        <row r="106">
          <cell r="A106">
            <v>105</v>
          </cell>
          <cell r="C106" t="str">
            <v>Ian Duncan</v>
          </cell>
        </row>
        <row r="107">
          <cell r="A107">
            <v>106</v>
          </cell>
          <cell r="C107" t="str">
            <v>Ian Jewitt</v>
          </cell>
        </row>
        <row r="108">
          <cell r="A108">
            <v>107</v>
          </cell>
          <cell r="C108" t="str">
            <v>Ian McDonald</v>
          </cell>
        </row>
        <row r="109">
          <cell r="A109">
            <v>108</v>
          </cell>
          <cell r="C109" t="str">
            <v>Irene Gomez Perez</v>
          </cell>
        </row>
        <row r="110">
          <cell r="A110">
            <v>109</v>
          </cell>
          <cell r="C110" t="str">
            <v>Ivan Gronland</v>
          </cell>
        </row>
        <row r="111">
          <cell r="A111">
            <v>110</v>
          </cell>
          <cell r="C111" t="str">
            <v>James Owens</v>
          </cell>
        </row>
        <row r="112">
          <cell r="A112">
            <v>111</v>
          </cell>
          <cell r="C112" t="str">
            <v>Jamie Stewart</v>
          </cell>
        </row>
        <row r="113">
          <cell r="A113">
            <v>112</v>
          </cell>
          <cell r="C113" t="str">
            <v>Jed Frazey</v>
          </cell>
        </row>
        <row r="114">
          <cell r="A114">
            <v>113</v>
          </cell>
          <cell r="C114" t="str">
            <v>Jim McGregor</v>
          </cell>
        </row>
        <row r="115">
          <cell r="A115">
            <v>114</v>
          </cell>
          <cell r="C115" t="str">
            <v>Jitske van As</v>
          </cell>
        </row>
        <row r="116">
          <cell r="A116">
            <v>115</v>
          </cell>
          <cell r="C116" t="str">
            <v>Jo Delgado</v>
          </cell>
        </row>
        <row r="117">
          <cell r="A117">
            <v>116</v>
          </cell>
          <cell r="C117" t="str">
            <v>Joe Bildstein</v>
          </cell>
        </row>
        <row r="118">
          <cell r="A118">
            <v>117</v>
          </cell>
          <cell r="C118" t="str">
            <v>Johannes Boersma</v>
          </cell>
        </row>
        <row r="119">
          <cell r="A119">
            <v>118</v>
          </cell>
          <cell r="C119" t="str">
            <v>Johannes Rehling</v>
          </cell>
        </row>
        <row r="120">
          <cell r="A120">
            <v>119</v>
          </cell>
          <cell r="C120" t="str">
            <v>John Ambrosse</v>
          </cell>
        </row>
        <row r="121">
          <cell r="A121">
            <v>120</v>
          </cell>
          <cell r="C121" t="str">
            <v>John Galban</v>
          </cell>
        </row>
        <row r="122">
          <cell r="A122">
            <v>121</v>
          </cell>
          <cell r="C122" t="str">
            <v>Jonathan Evans</v>
          </cell>
        </row>
        <row r="123">
          <cell r="A123">
            <v>122</v>
          </cell>
          <cell r="C123" t="str">
            <v>Jonathan Harwood</v>
          </cell>
        </row>
        <row r="124">
          <cell r="A124">
            <v>123</v>
          </cell>
          <cell r="C124" t="str">
            <v>Joppe Guns</v>
          </cell>
        </row>
        <row r="125">
          <cell r="A125">
            <v>124</v>
          </cell>
          <cell r="C125" t="str">
            <v>Joris van Nistelrooij</v>
          </cell>
        </row>
        <row r="126">
          <cell r="A126">
            <v>125</v>
          </cell>
          <cell r="C126" t="str">
            <v>Jorrit Scholten</v>
          </cell>
        </row>
        <row r="127">
          <cell r="A127">
            <v>126</v>
          </cell>
          <cell r="C127" t="str">
            <v>Jos Vissers</v>
          </cell>
        </row>
        <row r="128">
          <cell r="A128">
            <v>127</v>
          </cell>
          <cell r="C128" t="str">
            <v>Jovan Komnenovic</v>
          </cell>
        </row>
        <row r="129">
          <cell r="A129">
            <v>128</v>
          </cell>
          <cell r="C129" t="str">
            <v>Jules Brinsley</v>
          </cell>
        </row>
        <row r="130">
          <cell r="A130">
            <v>129</v>
          </cell>
          <cell r="C130" t="str">
            <v>Julian Masters</v>
          </cell>
        </row>
        <row r="131">
          <cell r="A131">
            <v>130</v>
          </cell>
          <cell r="C131" t="str">
            <v>Justus Konneker</v>
          </cell>
        </row>
        <row r="132">
          <cell r="A132">
            <v>131</v>
          </cell>
          <cell r="C132" t="str">
            <v>K Mueller</v>
          </cell>
        </row>
        <row r="133">
          <cell r="A133">
            <v>132</v>
          </cell>
          <cell r="C133" t="str">
            <v>Karienke Boeyinga</v>
          </cell>
        </row>
        <row r="134">
          <cell r="A134">
            <v>133</v>
          </cell>
          <cell r="C134" t="str">
            <v>Katherine Jeffries</v>
          </cell>
        </row>
        <row r="135">
          <cell r="A135">
            <v>134</v>
          </cell>
          <cell r="C135" t="str">
            <v>Kees Hindriks</v>
          </cell>
        </row>
        <row r="136">
          <cell r="A136">
            <v>135</v>
          </cell>
          <cell r="C136" t="str">
            <v>Keith Rawnsley</v>
          </cell>
        </row>
        <row r="137">
          <cell r="A137">
            <v>136</v>
          </cell>
          <cell r="C137" t="str">
            <v>Kemal Gozel</v>
          </cell>
        </row>
        <row r="138">
          <cell r="A138">
            <v>137</v>
          </cell>
          <cell r="C138" t="str">
            <v>Ken Greene</v>
          </cell>
        </row>
        <row r="139">
          <cell r="A139">
            <v>138</v>
          </cell>
          <cell r="C139" t="str">
            <v>Khakid Jumaly, al</v>
          </cell>
        </row>
        <row r="140">
          <cell r="A140">
            <v>139</v>
          </cell>
          <cell r="C140" t="str">
            <v>Khalid Belushi</v>
          </cell>
        </row>
        <row r="141">
          <cell r="A141">
            <v>140</v>
          </cell>
          <cell r="C141" t="str">
            <v>Khalil Hanshi</v>
          </cell>
        </row>
        <row r="142">
          <cell r="A142">
            <v>141</v>
          </cell>
          <cell r="C142" t="str">
            <v>Kieran Gray</v>
          </cell>
        </row>
        <row r="143">
          <cell r="A143">
            <v>142</v>
          </cell>
          <cell r="C143" t="str">
            <v>Klaus Mueller</v>
          </cell>
        </row>
        <row r="144">
          <cell r="A144">
            <v>143</v>
          </cell>
          <cell r="C144" t="str">
            <v>L Wit</v>
          </cell>
        </row>
        <row r="145">
          <cell r="A145">
            <v>144</v>
          </cell>
          <cell r="C145" t="str">
            <v>Lars Boersma</v>
          </cell>
        </row>
        <row r="146">
          <cell r="A146">
            <v>145</v>
          </cell>
          <cell r="C146" t="str">
            <v>Laura Brissenden</v>
          </cell>
        </row>
        <row r="147">
          <cell r="A147">
            <v>146</v>
          </cell>
          <cell r="C147" t="str">
            <v>Liam James</v>
          </cell>
        </row>
        <row r="148">
          <cell r="A148">
            <v>147</v>
          </cell>
          <cell r="C148" t="str">
            <v>Liesl Delauré</v>
          </cell>
        </row>
        <row r="149">
          <cell r="A149">
            <v>148</v>
          </cell>
          <cell r="C149" t="str">
            <v>Linde Brasem</v>
          </cell>
        </row>
        <row r="150">
          <cell r="A150">
            <v>149</v>
          </cell>
          <cell r="C150" t="str">
            <v>Lizzie Jolley</v>
          </cell>
        </row>
        <row r="151">
          <cell r="A151">
            <v>150</v>
          </cell>
          <cell r="C151" t="str">
            <v>Lorenzo Ferrante</v>
          </cell>
        </row>
        <row r="152">
          <cell r="A152">
            <v>151</v>
          </cell>
          <cell r="C152" t="str">
            <v>Luca Wagemans</v>
          </cell>
        </row>
        <row r="153">
          <cell r="A153">
            <v>152</v>
          </cell>
          <cell r="C153" t="str">
            <v>Maarlen van Mook</v>
          </cell>
        </row>
        <row r="154">
          <cell r="A154">
            <v>153</v>
          </cell>
          <cell r="C154" t="str">
            <v>Maartje Koning</v>
          </cell>
        </row>
        <row r="155">
          <cell r="A155">
            <v>154</v>
          </cell>
          <cell r="C155" t="str">
            <v>Manuel Fritz</v>
          </cell>
        </row>
        <row r="156">
          <cell r="A156">
            <v>155</v>
          </cell>
          <cell r="C156" t="str">
            <v>Marcel Zeestraten</v>
          </cell>
        </row>
        <row r="157">
          <cell r="A157">
            <v>156</v>
          </cell>
          <cell r="C157" t="str">
            <v>María Gálvez</v>
          </cell>
        </row>
        <row r="158">
          <cell r="A158">
            <v>157</v>
          </cell>
          <cell r="C158" t="str">
            <v>Maria Padila</v>
          </cell>
        </row>
        <row r="159">
          <cell r="A159">
            <v>158</v>
          </cell>
          <cell r="C159" t="str">
            <v>Marianne Scholten-Vissinga</v>
          </cell>
        </row>
        <row r="160">
          <cell r="A160">
            <v>159</v>
          </cell>
          <cell r="C160" t="str">
            <v>Marianne Sven</v>
          </cell>
        </row>
        <row r="161">
          <cell r="A161">
            <v>160</v>
          </cell>
          <cell r="C161" t="str">
            <v>Marianne Vissinga</v>
          </cell>
        </row>
        <row r="162">
          <cell r="A162">
            <v>161</v>
          </cell>
          <cell r="C162" t="str">
            <v>Mariette Verdaasdonk</v>
          </cell>
        </row>
        <row r="163">
          <cell r="A163">
            <v>162</v>
          </cell>
          <cell r="C163" t="str">
            <v>Marije van Koolwijk</v>
          </cell>
        </row>
        <row r="164">
          <cell r="A164">
            <v>163</v>
          </cell>
          <cell r="C164" t="str">
            <v>Marije Wijstma</v>
          </cell>
        </row>
        <row r="165">
          <cell r="A165">
            <v>164</v>
          </cell>
          <cell r="C165" t="str">
            <v>Marike Lopes Cardoso</v>
          </cell>
        </row>
        <row r="166">
          <cell r="A166">
            <v>165</v>
          </cell>
          <cell r="C166" t="str">
            <v>Marisol</v>
          </cell>
        </row>
        <row r="167">
          <cell r="A167">
            <v>166</v>
          </cell>
          <cell r="C167" t="str">
            <v>Mark Cliff</v>
          </cell>
        </row>
        <row r="168">
          <cell r="A168">
            <v>167</v>
          </cell>
          <cell r="C168" t="str">
            <v>Marloon Kooij</v>
          </cell>
        </row>
        <row r="169">
          <cell r="A169">
            <v>168</v>
          </cell>
          <cell r="C169" t="str">
            <v>Martha Clark</v>
          </cell>
        </row>
        <row r="170">
          <cell r="A170">
            <v>169</v>
          </cell>
          <cell r="C170" t="str">
            <v>Martin Raghavan</v>
          </cell>
        </row>
        <row r="171">
          <cell r="A171">
            <v>170</v>
          </cell>
          <cell r="C171" t="str">
            <v>Martin van Mook</v>
          </cell>
        </row>
        <row r="172">
          <cell r="A172">
            <v>171</v>
          </cell>
          <cell r="C172" t="str">
            <v>Massimo Mauro</v>
          </cell>
        </row>
        <row r="173">
          <cell r="A173">
            <v>172</v>
          </cell>
          <cell r="C173" t="str">
            <v>Matheus Walcher</v>
          </cell>
        </row>
        <row r="174">
          <cell r="A174">
            <v>173</v>
          </cell>
          <cell r="C174" t="str">
            <v>Mathew Copenhaver</v>
          </cell>
        </row>
        <row r="175">
          <cell r="A175">
            <v>174</v>
          </cell>
          <cell r="C175" t="str">
            <v>Matthieu Conan</v>
          </cell>
        </row>
        <row r="176">
          <cell r="A176">
            <v>175</v>
          </cell>
          <cell r="C176" t="str">
            <v>Matthijs Wagemans</v>
          </cell>
        </row>
        <row r="177">
          <cell r="A177">
            <v>176</v>
          </cell>
          <cell r="C177" t="str">
            <v>Mattijs Berendsen</v>
          </cell>
        </row>
        <row r="178">
          <cell r="A178">
            <v>177</v>
          </cell>
          <cell r="C178" t="str">
            <v>Max Bedson</v>
          </cell>
        </row>
        <row r="179">
          <cell r="A179">
            <v>178</v>
          </cell>
          <cell r="C179" t="str">
            <v>Merel Degener</v>
          </cell>
        </row>
        <row r="180">
          <cell r="A180">
            <v>179</v>
          </cell>
          <cell r="C180" t="str">
            <v>Michael Proot</v>
          </cell>
        </row>
        <row r="181">
          <cell r="A181">
            <v>180</v>
          </cell>
          <cell r="C181" t="str">
            <v>Michiel Nieuwenhuijs</v>
          </cell>
        </row>
        <row r="182">
          <cell r="A182">
            <v>181</v>
          </cell>
          <cell r="C182" t="str">
            <v>Mike Thrane</v>
          </cell>
        </row>
        <row r="183">
          <cell r="A183">
            <v>182</v>
          </cell>
          <cell r="C183" t="str">
            <v>Nick Burch</v>
          </cell>
        </row>
        <row r="184">
          <cell r="A184">
            <v>183</v>
          </cell>
          <cell r="C184" t="str">
            <v>Nigel Stoker</v>
          </cell>
        </row>
        <row r="185">
          <cell r="A185">
            <v>184</v>
          </cell>
          <cell r="C185" t="str">
            <v>Niklas Amthor</v>
          </cell>
        </row>
        <row r="186">
          <cell r="A186">
            <v>185</v>
          </cell>
          <cell r="C186" t="str">
            <v>No Show</v>
          </cell>
        </row>
        <row r="187">
          <cell r="A187">
            <v>186</v>
          </cell>
          <cell r="C187" t="str">
            <v>Pam Frost</v>
          </cell>
        </row>
        <row r="188">
          <cell r="A188">
            <v>187</v>
          </cell>
          <cell r="C188" t="str">
            <v>Paul Frost</v>
          </cell>
        </row>
        <row r="189">
          <cell r="A189">
            <v>188</v>
          </cell>
          <cell r="C189" t="str">
            <v>Paul van Mook</v>
          </cell>
        </row>
        <row r="190">
          <cell r="A190">
            <v>189</v>
          </cell>
          <cell r="C190" t="str">
            <v>Peter Argument</v>
          </cell>
        </row>
        <row r="191">
          <cell r="A191">
            <v>190</v>
          </cell>
          <cell r="C191" t="str">
            <v>Peter Greenwood</v>
          </cell>
        </row>
        <row r="192">
          <cell r="A192">
            <v>191</v>
          </cell>
          <cell r="C192" t="str">
            <v>Peter Thielitz</v>
          </cell>
        </row>
        <row r="193">
          <cell r="A193">
            <v>192</v>
          </cell>
          <cell r="C193" t="str">
            <v>Philip Paul</v>
          </cell>
        </row>
        <row r="194">
          <cell r="A194">
            <v>193</v>
          </cell>
          <cell r="C194" t="str">
            <v>Ralph Dureegger</v>
          </cell>
        </row>
        <row r="195">
          <cell r="A195">
            <v>194</v>
          </cell>
          <cell r="C195" t="str">
            <v>Raoul Restucci</v>
          </cell>
        </row>
        <row r="196">
          <cell r="A196">
            <v>195</v>
          </cell>
          <cell r="C196" t="str">
            <v>René</v>
          </cell>
        </row>
        <row r="197">
          <cell r="A197">
            <v>196</v>
          </cell>
          <cell r="C197" t="str">
            <v>Richard Henson</v>
          </cell>
        </row>
        <row r="198">
          <cell r="A198">
            <v>197</v>
          </cell>
          <cell r="C198" t="str">
            <v>Rob Nieuwenhuijs</v>
          </cell>
        </row>
        <row r="199">
          <cell r="A199">
            <v>198</v>
          </cell>
          <cell r="C199" t="str">
            <v>Robert Ambrose</v>
          </cell>
        </row>
        <row r="200">
          <cell r="A200">
            <v>199</v>
          </cell>
          <cell r="C200" t="str">
            <v>Robert Harwood</v>
          </cell>
        </row>
        <row r="201">
          <cell r="A201">
            <v>200</v>
          </cell>
          <cell r="C201" t="str">
            <v>Robert Langedijk</v>
          </cell>
        </row>
        <row r="202">
          <cell r="A202">
            <v>201</v>
          </cell>
          <cell r="C202" t="str">
            <v>Robyn Green</v>
          </cell>
        </row>
        <row r="203">
          <cell r="A203">
            <v>202</v>
          </cell>
          <cell r="C203" t="str">
            <v>Rodger Martin</v>
          </cell>
        </row>
        <row r="204">
          <cell r="A204">
            <v>203</v>
          </cell>
          <cell r="C204" t="str">
            <v>Roel Berendsen</v>
          </cell>
        </row>
        <row r="205">
          <cell r="A205">
            <v>204</v>
          </cell>
          <cell r="C205" t="str">
            <v>Roman Alyabiev</v>
          </cell>
        </row>
        <row r="206">
          <cell r="A206">
            <v>205</v>
          </cell>
          <cell r="C206" t="str">
            <v>Romulo Barroso</v>
          </cell>
        </row>
        <row r="207">
          <cell r="A207">
            <v>206</v>
          </cell>
          <cell r="C207" t="str">
            <v>Ronald van As</v>
          </cell>
        </row>
        <row r="208">
          <cell r="A208">
            <v>207</v>
          </cell>
          <cell r="C208" t="str">
            <v>Ronald Wortel</v>
          </cell>
        </row>
        <row r="209">
          <cell r="A209">
            <v>208</v>
          </cell>
          <cell r="C209" t="str">
            <v>Rowan Frost</v>
          </cell>
        </row>
        <row r="210">
          <cell r="A210">
            <v>209</v>
          </cell>
          <cell r="C210" t="str">
            <v>Rudolf Fleischer</v>
          </cell>
        </row>
        <row r="211">
          <cell r="A211">
            <v>210</v>
          </cell>
          <cell r="C211" t="str">
            <v>Sander Nijman</v>
          </cell>
        </row>
        <row r="212">
          <cell r="A212">
            <v>211</v>
          </cell>
          <cell r="C212" t="str">
            <v>Sara Firfiray</v>
          </cell>
        </row>
        <row r="213">
          <cell r="A213">
            <v>212</v>
          </cell>
          <cell r="C213" t="str">
            <v>Sasha Scheglova</v>
          </cell>
        </row>
        <row r="214">
          <cell r="A214">
            <v>213</v>
          </cell>
          <cell r="C214" t="str">
            <v>Sebastian Delgades</v>
          </cell>
        </row>
        <row r="215">
          <cell r="A215">
            <v>214</v>
          </cell>
          <cell r="C215" t="str">
            <v>Sergio Kolkov</v>
          </cell>
        </row>
        <row r="216">
          <cell r="A216">
            <v>215</v>
          </cell>
          <cell r="C216" t="str">
            <v>Simon Brissenden</v>
          </cell>
        </row>
        <row r="217">
          <cell r="A217">
            <v>216</v>
          </cell>
          <cell r="C217" t="str">
            <v>Simon Imber</v>
          </cell>
        </row>
        <row r="218">
          <cell r="A218">
            <v>217</v>
          </cell>
          <cell r="C218" t="str">
            <v>Simon Whittaker</v>
          </cell>
        </row>
        <row r="219">
          <cell r="A219">
            <v>218</v>
          </cell>
          <cell r="C219" t="str">
            <v>Sjoerd Wijtsma</v>
          </cell>
        </row>
        <row r="220">
          <cell r="A220">
            <v>219</v>
          </cell>
          <cell r="C220" t="str">
            <v>Stacy Ross</v>
          </cell>
        </row>
        <row r="221">
          <cell r="A221">
            <v>220</v>
          </cell>
          <cell r="C221" t="str">
            <v>Stephen Hickman</v>
          </cell>
        </row>
        <row r="222">
          <cell r="A222">
            <v>221</v>
          </cell>
          <cell r="C222" t="str">
            <v>Steve</v>
          </cell>
        </row>
        <row r="223">
          <cell r="A223">
            <v>222</v>
          </cell>
          <cell r="C223" t="str">
            <v>Steve Pickering</v>
          </cell>
        </row>
        <row r="224">
          <cell r="A224">
            <v>223</v>
          </cell>
          <cell r="C224" t="str">
            <v>Steven MacKay</v>
          </cell>
        </row>
        <row r="225">
          <cell r="A225">
            <v>224</v>
          </cell>
          <cell r="C225" t="str">
            <v>Steven Wilson</v>
          </cell>
        </row>
        <row r="226">
          <cell r="A226">
            <v>225</v>
          </cell>
          <cell r="C226" t="str">
            <v>Stewart Jones</v>
          </cell>
        </row>
        <row r="227">
          <cell r="A227">
            <v>226</v>
          </cell>
          <cell r="C227" t="str">
            <v>Stijn Delauré</v>
          </cell>
        </row>
        <row r="228">
          <cell r="A228">
            <v>227</v>
          </cell>
          <cell r="C228" t="str">
            <v>Sultan Waili</v>
          </cell>
        </row>
        <row r="229">
          <cell r="A229">
            <v>228</v>
          </cell>
          <cell r="C229" t="str">
            <v>Susanne Solberg</v>
          </cell>
        </row>
        <row r="230">
          <cell r="A230">
            <v>229</v>
          </cell>
          <cell r="C230" t="str">
            <v>Sven Scholten</v>
          </cell>
        </row>
        <row r="231">
          <cell r="A231">
            <v>230</v>
          </cell>
          <cell r="C231" t="str">
            <v>Tania Zeestraten</v>
          </cell>
        </row>
        <row r="232">
          <cell r="A232">
            <v>231</v>
          </cell>
          <cell r="C232" t="str">
            <v>Tom Frazey</v>
          </cell>
        </row>
        <row r="233">
          <cell r="A233">
            <v>232</v>
          </cell>
          <cell r="C233" t="str">
            <v>Tom Moffat</v>
          </cell>
        </row>
        <row r="234">
          <cell r="A234">
            <v>233</v>
          </cell>
          <cell r="C234" t="str">
            <v>Tony Maleś</v>
          </cell>
        </row>
        <row r="235">
          <cell r="A235">
            <v>234</v>
          </cell>
          <cell r="C235" t="str">
            <v>Victoria Grainger</v>
          </cell>
        </row>
        <row r="236">
          <cell r="A236">
            <v>235</v>
          </cell>
          <cell r="C236" t="str">
            <v>Will Doherty</v>
          </cell>
        </row>
        <row r="237">
          <cell r="A237">
            <v>236</v>
          </cell>
          <cell r="C237" t="str">
            <v>Zoltan Kali</v>
          </cell>
        </row>
        <row r="238">
          <cell r="A238">
            <v>237</v>
          </cell>
          <cell r="C238" t="str">
            <v>Jim Freestone</v>
          </cell>
        </row>
        <row r="239">
          <cell r="A239">
            <v>238</v>
          </cell>
          <cell r="C239" t="str">
            <v>Joe McHenry</v>
          </cell>
        </row>
        <row r="240">
          <cell r="A240">
            <v>239</v>
          </cell>
          <cell r="C240" t="str">
            <v>Marcus Freestone</v>
          </cell>
        </row>
        <row r="241">
          <cell r="A241">
            <v>240</v>
          </cell>
          <cell r="C241" t="str">
            <v>Dana Sarhani</v>
          </cell>
        </row>
        <row r="242">
          <cell r="A242">
            <v>241</v>
          </cell>
          <cell r="C242" t="str">
            <v>Ryan Greebe</v>
          </cell>
        </row>
        <row r="243">
          <cell r="A243">
            <v>242</v>
          </cell>
          <cell r="C243">
            <v>0</v>
          </cell>
        </row>
        <row r="244">
          <cell r="A244">
            <v>243</v>
          </cell>
          <cell r="C244">
            <v>0</v>
          </cell>
        </row>
        <row r="245">
          <cell r="A245">
            <v>244</v>
          </cell>
          <cell r="C245">
            <v>0</v>
          </cell>
        </row>
        <row r="246">
          <cell r="A246">
            <v>245</v>
          </cell>
          <cell r="C246">
            <v>0</v>
          </cell>
        </row>
        <row r="247">
          <cell r="A247">
            <v>246</v>
          </cell>
          <cell r="C247">
            <v>0</v>
          </cell>
        </row>
        <row r="248">
          <cell r="A248">
            <v>247</v>
          </cell>
          <cell r="C248">
            <v>0</v>
          </cell>
        </row>
        <row r="249">
          <cell r="A249">
            <v>248</v>
          </cell>
          <cell r="C249">
            <v>0</v>
          </cell>
        </row>
        <row r="250">
          <cell r="A250">
            <v>249</v>
          </cell>
          <cell r="C250">
            <v>0</v>
          </cell>
        </row>
        <row r="251">
          <cell r="A251">
            <v>250</v>
          </cell>
          <cell r="C251">
            <v>0</v>
          </cell>
        </row>
        <row r="252">
          <cell r="A252">
            <v>251</v>
          </cell>
          <cell r="C252">
            <v>0</v>
          </cell>
        </row>
        <row r="253">
          <cell r="A253">
            <v>252</v>
          </cell>
          <cell r="C253">
            <v>0</v>
          </cell>
        </row>
        <row r="254">
          <cell r="A254">
            <v>253</v>
          </cell>
          <cell r="C254">
            <v>0</v>
          </cell>
        </row>
        <row r="255">
          <cell r="A255">
            <v>254</v>
          </cell>
          <cell r="C255">
            <v>0</v>
          </cell>
        </row>
        <row r="256">
          <cell r="A256">
            <v>255</v>
          </cell>
          <cell r="C256">
            <v>0</v>
          </cell>
        </row>
        <row r="257">
          <cell r="A257">
            <v>256</v>
          </cell>
          <cell r="C257">
            <v>0</v>
          </cell>
        </row>
        <row r="258">
          <cell r="A258">
            <v>257</v>
          </cell>
          <cell r="C258">
            <v>0</v>
          </cell>
        </row>
        <row r="259">
          <cell r="A259">
            <v>258</v>
          </cell>
          <cell r="C259">
            <v>0</v>
          </cell>
        </row>
        <row r="260">
          <cell r="A260">
            <v>259</v>
          </cell>
          <cell r="C260">
            <v>0</v>
          </cell>
        </row>
        <row r="261">
          <cell r="A261">
            <v>260</v>
          </cell>
          <cell r="C261">
            <v>0</v>
          </cell>
        </row>
        <row r="262">
          <cell r="A262">
            <v>261</v>
          </cell>
          <cell r="C262">
            <v>0</v>
          </cell>
        </row>
        <row r="263">
          <cell r="A263">
            <v>262</v>
          </cell>
          <cell r="C263">
            <v>0</v>
          </cell>
        </row>
        <row r="264">
          <cell r="A264">
            <v>263</v>
          </cell>
          <cell r="C264">
            <v>0</v>
          </cell>
        </row>
        <row r="265">
          <cell r="A265">
            <v>264</v>
          </cell>
          <cell r="C265">
            <v>0</v>
          </cell>
        </row>
        <row r="266">
          <cell r="A266">
            <v>265</v>
          </cell>
          <cell r="C266">
            <v>0</v>
          </cell>
        </row>
        <row r="267">
          <cell r="A267">
            <v>266</v>
          </cell>
          <cell r="C267">
            <v>0</v>
          </cell>
        </row>
        <row r="268">
          <cell r="A268">
            <v>267</v>
          </cell>
          <cell r="C268">
            <v>0</v>
          </cell>
        </row>
        <row r="269">
          <cell r="A269">
            <v>268</v>
          </cell>
          <cell r="C269">
            <v>0</v>
          </cell>
        </row>
        <row r="270">
          <cell r="A270">
            <v>269</v>
          </cell>
          <cell r="C270">
            <v>0</v>
          </cell>
        </row>
        <row r="271">
          <cell r="A271">
            <v>270</v>
          </cell>
          <cell r="C271">
            <v>0</v>
          </cell>
        </row>
        <row r="272">
          <cell r="A272">
            <v>271</v>
          </cell>
          <cell r="C272">
            <v>0</v>
          </cell>
        </row>
        <row r="273">
          <cell r="A273">
            <v>272</v>
          </cell>
          <cell r="C273">
            <v>0</v>
          </cell>
        </row>
        <row r="274">
          <cell r="A274">
            <v>273</v>
          </cell>
          <cell r="C274">
            <v>0</v>
          </cell>
        </row>
        <row r="275">
          <cell r="A275">
            <v>274</v>
          </cell>
          <cell r="C275">
            <v>0</v>
          </cell>
        </row>
        <row r="276">
          <cell r="A276">
            <v>275</v>
          </cell>
          <cell r="C276">
            <v>0</v>
          </cell>
        </row>
        <row r="277">
          <cell r="A277">
            <v>276</v>
          </cell>
          <cell r="C277">
            <v>0</v>
          </cell>
        </row>
        <row r="278">
          <cell r="A278">
            <v>277</v>
          </cell>
          <cell r="C278">
            <v>0</v>
          </cell>
        </row>
        <row r="279">
          <cell r="A279">
            <v>278</v>
          </cell>
          <cell r="C279">
            <v>0</v>
          </cell>
        </row>
        <row r="280">
          <cell r="A280">
            <v>279</v>
          </cell>
          <cell r="C280">
            <v>0</v>
          </cell>
        </row>
        <row r="281">
          <cell r="A281">
            <v>280</v>
          </cell>
          <cell r="C281">
            <v>0</v>
          </cell>
        </row>
        <row r="282">
          <cell r="A282">
            <v>281</v>
          </cell>
          <cell r="C282">
            <v>0</v>
          </cell>
        </row>
        <row r="283">
          <cell r="A283">
            <v>282</v>
          </cell>
          <cell r="C283">
            <v>0</v>
          </cell>
        </row>
        <row r="284">
          <cell r="A284">
            <v>283</v>
          </cell>
          <cell r="C284">
            <v>0</v>
          </cell>
        </row>
        <row r="285">
          <cell r="A285">
            <v>284</v>
          </cell>
          <cell r="C285">
            <v>0</v>
          </cell>
        </row>
        <row r="286">
          <cell r="A286">
            <v>285</v>
          </cell>
          <cell r="C286">
            <v>0</v>
          </cell>
        </row>
        <row r="287">
          <cell r="A287">
            <v>286</v>
          </cell>
          <cell r="C287">
            <v>0</v>
          </cell>
        </row>
        <row r="288">
          <cell r="A288">
            <v>287</v>
          </cell>
          <cell r="C288">
            <v>0</v>
          </cell>
        </row>
        <row r="289">
          <cell r="A289">
            <v>288</v>
          </cell>
          <cell r="C289">
            <v>0</v>
          </cell>
        </row>
        <row r="290">
          <cell r="A290">
            <v>289</v>
          </cell>
          <cell r="C290">
            <v>0</v>
          </cell>
        </row>
        <row r="291">
          <cell r="A291">
            <v>290</v>
          </cell>
          <cell r="C291">
            <v>0</v>
          </cell>
        </row>
        <row r="292">
          <cell r="A292">
            <v>291</v>
          </cell>
          <cell r="C292">
            <v>0</v>
          </cell>
        </row>
        <row r="293">
          <cell r="A293">
            <v>292</v>
          </cell>
          <cell r="C293">
            <v>0</v>
          </cell>
        </row>
        <row r="294">
          <cell r="A294">
            <v>293</v>
          </cell>
          <cell r="C294">
            <v>0</v>
          </cell>
        </row>
        <row r="295">
          <cell r="A295">
            <v>294</v>
          </cell>
          <cell r="C295">
            <v>0</v>
          </cell>
        </row>
        <row r="296">
          <cell r="A296">
            <v>295</v>
          </cell>
          <cell r="C296">
            <v>0</v>
          </cell>
        </row>
        <row r="297">
          <cell r="A297">
            <v>296</v>
          </cell>
          <cell r="C297">
            <v>0</v>
          </cell>
        </row>
        <row r="298">
          <cell r="A298">
            <v>297</v>
          </cell>
          <cell r="C298">
            <v>0</v>
          </cell>
        </row>
        <row r="299">
          <cell r="A299">
            <v>298</v>
          </cell>
          <cell r="C299">
            <v>0</v>
          </cell>
        </row>
        <row r="300">
          <cell r="A300">
            <v>299</v>
          </cell>
          <cell r="C300">
            <v>0</v>
          </cell>
        </row>
        <row r="301">
          <cell r="A301">
            <v>300</v>
          </cell>
          <cell r="C301">
            <v>0</v>
          </cell>
        </row>
        <row r="302">
          <cell r="A302">
            <v>301</v>
          </cell>
          <cell r="C302">
            <v>0</v>
          </cell>
        </row>
        <row r="303">
          <cell r="A303">
            <v>302</v>
          </cell>
          <cell r="C303">
            <v>0</v>
          </cell>
        </row>
        <row r="304">
          <cell r="A304">
            <v>303</v>
          </cell>
          <cell r="C304">
            <v>0</v>
          </cell>
        </row>
        <row r="305">
          <cell r="A305">
            <v>304</v>
          </cell>
          <cell r="C305">
            <v>0</v>
          </cell>
        </row>
        <row r="306">
          <cell r="A306">
            <v>305</v>
          </cell>
          <cell r="C306">
            <v>0</v>
          </cell>
        </row>
        <row r="307">
          <cell r="A307">
            <v>306</v>
          </cell>
          <cell r="C307">
            <v>0</v>
          </cell>
        </row>
        <row r="308">
          <cell r="A308">
            <v>307</v>
          </cell>
          <cell r="C308">
            <v>0</v>
          </cell>
        </row>
        <row r="309">
          <cell r="A309">
            <v>308</v>
          </cell>
          <cell r="C309">
            <v>0</v>
          </cell>
        </row>
        <row r="310">
          <cell r="A310">
            <v>309</v>
          </cell>
          <cell r="C310">
            <v>0</v>
          </cell>
        </row>
        <row r="311">
          <cell r="A311">
            <v>310</v>
          </cell>
          <cell r="C311">
            <v>0</v>
          </cell>
        </row>
        <row r="312">
          <cell r="A312">
            <v>311</v>
          </cell>
          <cell r="C312">
            <v>0</v>
          </cell>
        </row>
        <row r="313">
          <cell r="A313">
            <v>312</v>
          </cell>
          <cell r="C313">
            <v>0</v>
          </cell>
        </row>
        <row r="314">
          <cell r="A314">
            <v>313</v>
          </cell>
          <cell r="C314">
            <v>0</v>
          </cell>
        </row>
        <row r="315">
          <cell r="A315">
            <v>314</v>
          </cell>
          <cell r="C315">
            <v>0</v>
          </cell>
        </row>
        <row r="316">
          <cell r="A316">
            <v>315</v>
          </cell>
          <cell r="C316">
            <v>0</v>
          </cell>
        </row>
        <row r="317">
          <cell r="A317">
            <v>316</v>
          </cell>
          <cell r="C317">
            <v>0</v>
          </cell>
        </row>
        <row r="318">
          <cell r="A318">
            <v>317</v>
          </cell>
          <cell r="C318">
            <v>0</v>
          </cell>
        </row>
        <row r="319">
          <cell r="A319">
            <v>318</v>
          </cell>
          <cell r="C319">
            <v>0</v>
          </cell>
        </row>
        <row r="320">
          <cell r="A320">
            <v>0</v>
          </cell>
          <cell r="C320">
            <v>0</v>
          </cell>
        </row>
        <row r="321">
          <cell r="A321">
            <v>0</v>
          </cell>
          <cell r="C321">
            <v>0</v>
          </cell>
        </row>
        <row r="322">
          <cell r="A322">
            <v>0</v>
          </cell>
          <cell r="C322">
            <v>0</v>
          </cell>
        </row>
        <row r="323">
          <cell r="A323">
            <v>0</v>
          </cell>
          <cell r="C323">
            <v>0</v>
          </cell>
        </row>
        <row r="324">
          <cell r="A324">
            <v>0</v>
          </cell>
          <cell r="C324">
            <v>0</v>
          </cell>
        </row>
        <row r="325">
          <cell r="A325">
            <v>0</v>
          </cell>
          <cell r="C325">
            <v>0</v>
          </cell>
        </row>
        <row r="326">
          <cell r="A326">
            <v>0</v>
          </cell>
          <cell r="C326">
            <v>0</v>
          </cell>
        </row>
        <row r="327">
          <cell r="A327">
            <v>0</v>
          </cell>
          <cell r="C327">
            <v>0</v>
          </cell>
        </row>
        <row r="328">
          <cell r="A328">
            <v>0</v>
          </cell>
          <cell r="C328">
            <v>0</v>
          </cell>
        </row>
        <row r="329">
          <cell r="A329">
            <v>0</v>
          </cell>
          <cell r="C329">
            <v>0</v>
          </cell>
        </row>
        <row r="330">
          <cell r="A330">
            <v>0</v>
          </cell>
          <cell r="C330">
            <v>0</v>
          </cell>
        </row>
        <row r="331">
          <cell r="A331">
            <v>0</v>
          </cell>
          <cell r="C331">
            <v>0</v>
          </cell>
        </row>
        <row r="332">
          <cell r="A332">
            <v>0</v>
          </cell>
          <cell r="C332">
            <v>0</v>
          </cell>
        </row>
        <row r="333">
          <cell r="A333">
            <v>0</v>
          </cell>
          <cell r="C333">
            <v>0</v>
          </cell>
        </row>
        <row r="334">
          <cell r="A334">
            <v>0</v>
          </cell>
          <cell r="C334">
            <v>0</v>
          </cell>
        </row>
        <row r="335">
          <cell r="A335">
            <v>0</v>
          </cell>
          <cell r="C335">
            <v>0</v>
          </cell>
        </row>
        <row r="336">
          <cell r="A336">
            <v>0</v>
          </cell>
          <cell r="C336">
            <v>0</v>
          </cell>
        </row>
        <row r="337">
          <cell r="A337">
            <v>0</v>
          </cell>
          <cell r="C337">
            <v>0</v>
          </cell>
        </row>
        <row r="338">
          <cell r="A338">
            <v>0</v>
          </cell>
          <cell r="C338">
            <v>0</v>
          </cell>
        </row>
        <row r="339">
          <cell r="A339">
            <v>0</v>
          </cell>
          <cell r="C339">
            <v>0</v>
          </cell>
        </row>
        <row r="340">
          <cell r="A340">
            <v>0</v>
          </cell>
          <cell r="C340">
            <v>0</v>
          </cell>
        </row>
        <row r="341">
          <cell r="A341">
            <v>0</v>
          </cell>
          <cell r="C341">
            <v>0</v>
          </cell>
        </row>
        <row r="342">
          <cell r="A342">
            <v>0</v>
          </cell>
          <cell r="C342">
            <v>0</v>
          </cell>
        </row>
        <row r="343">
          <cell r="A343">
            <v>0</v>
          </cell>
          <cell r="C343">
            <v>0</v>
          </cell>
        </row>
        <row r="344">
          <cell r="A344">
            <v>0</v>
          </cell>
          <cell r="C344">
            <v>0</v>
          </cell>
        </row>
        <row r="345">
          <cell r="A345">
            <v>0</v>
          </cell>
          <cell r="C345">
            <v>0</v>
          </cell>
        </row>
        <row r="346">
          <cell r="A346">
            <v>0</v>
          </cell>
          <cell r="C346">
            <v>0</v>
          </cell>
        </row>
        <row r="347">
          <cell r="A347">
            <v>0</v>
          </cell>
          <cell r="C347">
            <v>0</v>
          </cell>
        </row>
        <row r="348">
          <cell r="A348">
            <v>0</v>
          </cell>
          <cell r="C348">
            <v>0</v>
          </cell>
        </row>
        <row r="349">
          <cell r="A349">
            <v>0</v>
          </cell>
          <cell r="C349">
            <v>0</v>
          </cell>
        </row>
        <row r="350">
          <cell r="A350">
            <v>0</v>
          </cell>
          <cell r="C350">
            <v>0</v>
          </cell>
        </row>
        <row r="351">
          <cell r="A351">
            <v>0</v>
          </cell>
          <cell r="C351">
            <v>0</v>
          </cell>
        </row>
        <row r="352">
          <cell r="A352">
            <v>0</v>
          </cell>
          <cell r="C352">
            <v>0</v>
          </cell>
        </row>
        <row r="353">
          <cell r="A353">
            <v>0</v>
          </cell>
          <cell r="C353">
            <v>0</v>
          </cell>
        </row>
        <row r="354">
          <cell r="A354">
            <v>0</v>
          </cell>
          <cell r="C354">
            <v>0</v>
          </cell>
        </row>
        <row r="355">
          <cell r="A355">
            <v>0</v>
          </cell>
          <cell r="C355">
            <v>0</v>
          </cell>
        </row>
        <row r="356">
          <cell r="A356">
            <v>0</v>
          </cell>
          <cell r="C356">
            <v>0</v>
          </cell>
        </row>
        <row r="357">
          <cell r="A357">
            <v>0</v>
          </cell>
          <cell r="C357">
            <v>0</v>
          </cell>
        </row>
        <row r="358">
          <cell r="A358">
            <v>0</v>
          </cell>
          <cell r="C358">
            <v>0</v>
          </cell>
        </row>
        <row r="359">
          <cell r="A359">
            <v>0</v>
          </cell>
          <cell r="C359">
            <v>0</v>
          </cell>
        </row>
        <row r="360">
          <cell r="A360">
            <v>0</v>
          </cell>
          <cell r="C360">
            <v>0</v>
          </cell>
        </row>
        <row r="361">
          <cell r="A361">
            <v>0</v>
          </cell>
          <cell r="C361">
            <v>0</v>
          </cell>
        </row>
        <row r="362">
          <cell r="A362">
            <v>0</v>
          </cell>
          <cell r="C362">
            <v>0</v>
          </cell>
        </row>
        <row r="363">
          <cell r="A363">
            <v>0</v>
          </cell>
          <cell r="C363">
            <v>0</v>
          </cell>
        </row>
        <row r="364">
          <cell r="A364">
            <v>0</v>
          </cell>
          <cell r="C364">
            <v>0</v>
          </cell>
        </row>
        <row r="365">
          <cell r="A365">
            <v>0</v>
          </cell>
          <cell r="C365">
            <v>0</v>
          </cell>
        </row>
        <row r="366">
          <cell r="A366">
            <v>0</v>
          </cell>
          <cell r="C366">
            <v>0</v>
          </cell>
        </row>
        <row r="367">
          <cell r="A367">
            <v>0</v>
          </cell>
          <cell r="C367">
            <v>0</v>
          </cell>
        </row>
        <row r="368">
          <cell r="A368">
            <v>0</v>
          </cell>
          <cell r="C368">
            <v>0</v>
          </cell>
        </row>
        <row r="369">
          <cell r="A369">
            <v>0</v>
          </cell>
          <cell r="C369">
            <v>0</v>
          </cell>
        </row>
        <row r="370">
          <cell r="A370">
            <v>0</v>
          </cell>
          <cell r="C370">
            <v>0</v>
          </cell>
        </row>
        <row r="371">
          <cell r="A371">
            <v>0</v>
          </cell>
          <cell r="C371">
            <v>0</v>
          </cell>
        </row>
        <row r="372">
          <cell r="A372">
            <v>0</v>
          </cell>
          <cell r="C372">
            <v>0</v>
          </cell>
        </row>
        <row r="373">
          <cell r="A373">
            <v>0</v>
          </cell>
          <cell r="C373">
            <v>0</v>
          </cell>
        </row>
        <row r="374">
          <cell r="A374">
            <v>0</v>
          </cell>
          <cell r="C374">
            <v>0</v>
          </cell>
        </row>
        <row r="375">
          <cell r="A375">
            <v>0</v>
          </cell>
          <cell r="C375">
            <v>0</v>
          </cell>
        </row>
        <row r="376">
          <cell r="A376">
            <v>0</v>
          </cell>
          <cell r="C376">
            <v>0</v>
          </cell>
        </row>
        <row r="377">
          <cell r="A377">
            <v>0</v>
          </cell>
          <cell r="C377">
            <v>0</v>
          </cell>
        </row>
        <row r="378">
          <cell r="A378">
            <v>0</v>
          </cell>
          <cell r="C378">
            <v>0</v>
          </cell>
        </row>
        <row r="379">
          <cell r="A379">
            <v>0</v>
          </cell>
          <cell r="C379">
            <v>0</v>
          </cell>
        </row>
        <row r="380">
          <cell r="A380">
            <v>0</v>
          </cell>
          <cell r="C380">
            <v>0</v>
          </cell>
        </row>
        <row r="381">
          <cell r="A381">
            <v>0</v>
          </cell>
          <cell r="C381">
            <v>0</v>
          </cell>
        </row>
        <row r="382">
          <cell r="A382">
            <v>0</v>
          </cell>
          <cell r="C382">
            <v>0</v>
          </cell>
        </row>
        <row r="383">
          <cell r="A383">
            <v>0</v>
          </cell>
          <cell r="C383">
            <v>0</v>
          </cell>
        </row>
        <row r="384">
          <cell r="A384">
            <v>0</v>
          </cell>
          <cell r="C384">
            <v>0</v>
          </cell>
        </row>
        <row r="385">
          <cell r="A385">
            <v>0</v>
          </cell>
          <cell r="C385">
            <v>0</v>
          </cell>
        </row>
        <row r="386">
          <cell r="A386">
            <v>0</v>
          </cell>
          <cell r="C386">
            <v>0</v>
          </cell>
        </row>
        <row r="387">
          <cell r="A387">
            <v>0</v>
          </cell>
          <cell r="C387">
            <v>0</v>
          </cell>
        </row>
        <row r="388">
          <cell r="A388">
            <v>0</v>
          </cell>
          <cell r="C388">
            <v>0</v>
          </cell>
        </row>
        <row r="389">
          <cell r="A389">
            <v>0</v>
          </cell>
          <cell r="C389">
            <v>0</v>
          </cell>
        </row>
        <row r="390">
          <cell r="A390">
            <v>0</v>
          </cell>
          <cell r="C390">
            <v>0</v>
          </cell>
        </row>
        <row r="391">
          <cell r="A391">
            <v>0</v>
          </cell>
          <cell r="C391">
            <v>0</v>
          </cell>
        </row>
        <row r="392">
          <cell r="A392">
            <v>0</v>
          </cell>
          <cell r="C392">
            <v>0</v>
          </cell>
        </row>
        <row r="393">
          <cell r="A393">
            <v>0</v>
          </cell>
          <cell r="C393">
            <v>0</v>
          </cell>
        </row>
        <row r="394">
          <cell r="A394">
            <v>0</v>
          </cell>
          <cell r="C394">
            <v>0</v>
          </cell>
        </row>
        <row r="395">
          <cell r="A395">
            <v>0</v>
          </cell>
          <cell r="C395">
            <v>0</v>
          </cell>
        </row>
        <row r="396">
          <cell r="A396">
            <v>0</v>
          </cell>
          <cell r="C396">
            <v>0</v>
          </cell>
        </row>
        <row r="397">
          <cell r="A397">
            <v>0</v>
          </cell>
          <cell r="C397">
            <v>0</v>
          </cell>
        </row>
        <row r="398">
          <cell r="A398">
            <v>0</v>
          </cell>
          <cell r="C398">
            <v>0</v>
          </cell>
        </row>
        <row r="399">
          <cell r="A399">
            <v>0</v>
          </cell>
          <cell r="C399">
            <v>0</v>
          </cell>
        </row>
        <row r="400">
          <cell r="A400">
            <v>0</v>
          </cell>
          <cell r="C400">
            <v>0</v>
          </cell>
        </row>
      </sheetData>
      <sheetData sheetId="1"/>
      <sheetData sheetId="2"/>
      <sheetData sheetId="3"/>
      <sheetData sheetId="4">
        <row r="4">
          <cell r="F4" t="str">
            <v>H18</v>
          </cell>
        </row>
        <row r="5">
          <cell r="F5" t="str">
            <v>H10</v>
          </cell>
        </row>
        <row r="6">
          <cell r="C6" t="str">
            <v>H16</v>
          </cell>
        </row>
        <row r="7">
          <cell r="C7" t="str">
            <v>H11</v>
          </cell>
        </row>
        <row r="8">
          <cell r="C8" t="str">
            <v>H13</v>
          </cell>
        </row>
        <row r="9">
          <cell r="C9" t="str">
            <v>H14</v>
          </cell>
        </row>
        <row r="10">
          <cell r="C10" t="str">
            <v>H17</v>
          </cell>
        </row>
        <row r="11">
          <cell r="C11" t="str">
            <v>H18</v>
          </cell>
        </row>
        <row r="12">
          <cell r="C12" t="str">
            <v>DD</v>
          </cell>
        </row>
        <row r="14">
          <cell r="L14">
            <v>0</v>
          </cell>
        </row>
        <row r="16">
          <cell r="L16">
            <v>0</v>
          </cell>
        </row>
      </sheetData>
      <sheetData sheetId="5"/>
      <sheetData sheetId="6"/>
      <sheetData sheetId="7"/>
    </sheetDataSet>
  </externalBook>
</externalLink>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H23"/>
  <sheetViews>
    <sheetView tabSelected="1" view="pageBreakPreview" topLeftCell="D1" zoomScaleNormal="81" zoomScaleSheetLayoutView="100" workbookViewId="0">
      <selection activeCell="Z8" sqref="Z8"/>
    </sheetView>
  </sheetViews>
  <sheetFormatPr defaultColWidth="6.19921875" defaultRowHeight="15.75" x14ac:dyDescent="0.25"/>
  <cols>
    <col min="1" max="1" width="3.3984375" style="287" customWidth="1"/>
    <col min="2" max="2" width="10.5" style="256" customWidth="1"/>
    <col min="3" max="3" width="5.69921875" style="256" customWidth="1"/>
    <col min="4" max="4" width="5.69921875" style="288" customWidth="1"/>
    <col min="5" max="5" width="5.69921875" style="256" customWidth="1"/>
    <col min="6" max="6" width="5.69921875" style="288" customWidth="1"/>
    <col min="7" max="7" width="5.69921875" style="256" customWidth="1"/>
    <col min="8" max="8" width="5.69921875" style="288" customWidth="1"/>
    <col min="9" max="9" width="5.69921875" style="256" customWidth="1"/>
    <col min="10" max="10" width="5.69921875" style="288" customWidth="1"/>
    <col min="11" max="11" width="5.69921875" style="256" customWidth="1"/>
    <col min="12" max="12" width="5.69921875" style="288" customWidth="1"/>
    <col min="13" max="13" width="5.69921875" style="256" customWidth="1"/>
    <col min="14" max="14" width="5.69921875" style="288" customWidth="1"/>
    <col min="15" max="15" width="5.69921875" style="256" customWidth="1"/>
    <col min="16" max="16" width="5.69921875" style="288" customWidth="1"/>
    <col min="17" max="17" width="5.69921875" style="256" customWidth="1"/>
    <col min="18" max="18" width="5.69921875" style="288" customWidth="1"/>
    <col min="19" max="19" width="5.69921875" style="256" customWidth="1"/>
    <col min="20" max="20" width="5.69921875" style="288" customWidth="1"/>
    <col min="21" max="24" width="5.69921875" style="256" customWidth="1"/>
    <col min="25" max="25" width="6.796875" style="256" customWidth="1"/>
    <col min="26" max="26" width="7.19921875" style="256" bestFit="1" customWidth="1"/>
    <col min="27" max="27" width="7.19921875" style="256" customWidth="1"/>
    <col min="28" max="28" width="6.796875" style="288" bestFit="1" customWidth="1"/>
    <col min="29" max="30" width="7.19921875" style="288" customWidth="1"/>
    <col min="31" max="31" width="7.19921875" style="256" bestFit="1" customWidth="1"/>
    <col min="32" max="32" width="4.59765625" style="256" customWidth="1"/>
    <col min="33" max="271" width="6.19921875" style="256"/>
    <col min="272" max="272" width="7" style="256" customWidth="1"/>
    <col min="273" max="273" width="29.09765625" style="256" customWidth="1"/>
    <col min="274" max="274" width="8.19921875" style="256" bestFit="1" customWidth="1"/>
    <col min="275" max="275" width="8.69921875" style="256" bestFit="1" customWidth="1"/>
    <col min="276" max="276" width="8.59765625" style="256" bestFit="1" customWidth="1"/>
    <col min="277" max="277" width="8.3984375" style="256" bestFit="1" customWidth="1"/>
    <col min="278" max="278" width="10.296875" style="256" bestFit="1" customWidth="1"/>
    <col min="279" max="279" width="8.3984375" style="256" bestFit="1" customWidth="1"/>
    <col min="280" max="280" width="8.296875" style="256" bestFit="1" customWidth="1"/>
    <col min="281" max="281" width="8.69921875" style="256" bestFit="1" customWidth="1"/>
    <col min="282" max="283" width="8.5" style="256" bestFit="1" customWidth="1"/>
    <col min="284" max="284" width="6.19921875" style="256"/>
    <col min="285" max="285" width="7.59765625" style="256" bestFit="1" customWidth="1"/>
    <col min="286" max="286" width="7.5" style="256" bestFit="1" customWidth="1"/>
    <col min="287" max="287" width="8.59765625" style="256" bestFit="1" customWidth="1"/>
    <col min="288" max="527" width="6.19921875" style="256"/>
    <col min="528" max="528" width="7" style="256" customWidth="1"/>
    <col min="529" max="529" width="29.09765625" style="256" customWidth="1"/>
    <col min="530" max="530" width="8.19921875" style="256" bestFit="1" customWidth="1"/>
    <col min="531" max="531" width="8.69921875" style="256" bestFit="1" customWidth="1"/>
    <col min="532" max="532" width="8.59765625" style="256" bestFit="1" customWidth="1"/>
    <col min="533" max="533" width="8.3984375" style="256" bestFit="1" customWidth="1"/>
    <col min="534" max="534" width="10.296875" style="256" bestFit="1" customWidth="1"/>
    <col min="535" max="535" width="8.3984375" style="256" bestFit="1" customWidth="1"/>
    <col min="536" max="536" width="8.296875" style="256" bestFit="1" customWidth="1"/>
    <col min="537" max="537" width="8.69921875" style="256" bestFit="1" customWidth="1"/>
    <col min="538" max="539" width="8.5" style="256" bestFit="1" customWidth="1"/>
    <col min="540" max="540" width="6.19921875" style="256"/>
    <col min="541" max="541" width="7.59765625" style="256" bestFit="1" customWidth="1"/>
    <col min="542" max="542" width="7.5" style="256" bestFit="1" customWidth="1"/>
    <col min="543" max="543" width="8.59765625" style="256" bestFit="1" customWidth="1"/>
    <col min="544" max="783" width="6.19921875" style="256"/>
    <col min="784" max="784" width="7" style="256" customWidth="1"/>
    <col min="785" max="785" width="29.09765625" style="256" customWidth="1"/>
    <col min="786" max="786" width="8.19921875" style="256" bestFit="1" customWidth="1"/>
    <col min="787" max="787" width="8.69921875" style="256" bestFit="1" customWidth="1"/>
    <col min="788" max="788" width="8.59765625" style="256" bestFit="1" customWidth="1"/>
    <col min="789" max="789" width="8.3984375" style="256" bestFit="1" customWidth="1"/>
    <col min="790" max="790" width="10.296875" style="256" bestFit="1" customWidth="1"/>
    <col min="791" max="791" width="8.3984375" style="256" bestFit="1" customWidth="1"/>
    <col min="792" max="792" width="8.296875" style="256" bestFit="1" customWidth="1"/>
    <col min="793" max="793" width="8.69921875" style="256" bestFit="1" customWidth="1"/>
    <col min="794" max="795" width="8.5" style="256" bestFit="1" customWidth="1"/>
    <col min="796" max="796" width="6.19921875" style="256"/>
    <col min="797" max="797" width="7.59765625" style="256" bestFit="1" customWidth="1"/>
    <col min="798" max="798" width="7.5" style="256" bestFit="1" customWidth="1"/>
    <col min="799" max="799" width="8.59765625" style="256" bestFit="1" customWidth="1"/>
    <col min="800" max="1039" width="6.19921875" style="256"/>
    <col min="1040" max="1040" width="7" style="256" customWidth="1"/>
    <col min="1041" max="1041" width="29.09765625" style="256" customWidth="1"/>
    <col min="1042" max="1042" width="8.19921875" style="256" bestFit="1" customWidth="1"/>
    <col min="1043" max="1043" width="8.69921875" style="256" bestFit="1" customWidth="1"/>
    <col min="1044" max="1044" width="8.59765625" style="256" bestFit="1" customWidth="1"/>
    <col min="1045" max="1045" width="8.3984375" style="256" bestFit="1" customWidth="1"/>
    <col min="1046" max="1046" width="10.296875" style="256" bestFit="1" customWidth="1"/>
    <col min="1047" max="1047" width="8.3984375" style="256" bestFit="1" customWidth="1"/>
    <col min="1048" max="1048" width="8.296875" style="256" bestFit="1" customWidth="1"/>
    <col min="1049" max="1049" width="8.69921875" style="256" bestFit="1" customWidth="1"/>
    <col min="1050" max="1051" width="8.5" style="256" bestFit="1" customWidth="1"/>
    <col min="1052" max="1052" width="6.19921875" style="256"/>
    <col min="1053" max="1053" width="7.59765625" style="256" bestFit="1" customWidth="1"/>
    <col min="1054" max="1054" width="7.5" style="256" bestFit="1" customWidth="1"/>
    <col min="1055" max="1055" width="8.59765625" style="256" bestFit="1" customWidth="1"/>
    <col min="1056" max="1295" width="6.19921875" style="256"/>
    <col min="1296" max="1296" width="7" style="256" customWidth="1"/>
    <col min="1297" max="1297" width="29.09765625" style="256" customWidth="1"/>
    <col min="1298" max="1298" width="8.19921875" style="256" bestFit="1" customWidth="1"/>
    <col min="1299" max="1299" width="8.69921875" style="256" bestFit="1" customWidth="1"/>
    <col min="1300" max="1300" width="8.59765625" style="256" bestFit="1" customWidth="1"/>
    <col min="1301" max="1301" width="8.3984375" style="256" bestFit="1" customWidth="1"/>
    <col min="1302" max="1302" width="10.296875" style="256" bestFit="1" customWidth="1"/>
    <col min="1303" max="1303" width="8.3984375" style="256" bestFit="1" customWidth="1"/>
    <col min="1304" max="1304" width="8.296875" style="256" bestFit="1" customWidth="1"/>
    <col min="1305" max="1305" width="8.69921875" style="256" bestFit="1" customWidth="1"/>
    <col min="1306" max="1307" width="8.5" style="256" bestFit="1" customWidth="1"/>
    <col min="1308" max="1308" width="6.19921875" style="256"/>
    <col min="1309" max="1309" width="7.59765625" style="256" bestFit="1" customWidth="1"/>
    <col min="1310" max="1310" width="7.5" style="256" bestFit="1" customWidth="1"/>
    <col min="1311" max="1311" width="8.59765625" style="256" bestFit="1" customWidth="1"/>
    <col min="1312" max="1551" width="6.19921875" style="256"/>
    <col min="1552" max="1552" width="7" style="256" customWidth="1"/>
    <col min="1553" max="1553" width="29.09765625" style="256" customWidth="1"/>
    <col min="1554" max="1554" width="8.19921875" style="256" bestFit="1" customWidth="1"/>
    <col min="1555" max="1555" width="8.69921875" style="256" bestFit="1" customWidth="1"/>
    <col min="1556" max="1556" width="8.59765625" style="256" bestFit="1" customWidth="1"/>
    <col min="1557" max="1557" width="8.3984375" style="256" bestFit="1" customWidth="1"/>
    <col min="1558" max="1558" width="10.296875" style="256" bestFit="1" customWidth="1"/>
    <col min="1559" max="1559" width="8.3984375" style="256" bestFit="1" customWidth="1"/>
    <col min="1560" max="1560" width="8.296875" style="256" bestFit="1" customWidth="1"/>
    <col min="1561" max="1561" width="8.69921875" style="256" bestFit="1" customWidth="1"/>
    <col min="1562" max="1563" width="8.5" style="256" bestFit="1" customWidth="1"/>
    <col min="1564" max="1564" width="6.19921875" style="256"/>
    <col min="1565" max="1565" width="7.59765625" style="256" bestFit="1" customWidth="1"/>
    <col min="1566" max="1566" width="7.5" style="256" bestFit="1" customWidth="1"/>
    <col min="1567" max="1567" width="8.59765625" style="256" bestFit="1" customWidth="1"/>
    <col min="1568" max="1807" width="6.19921875" style="256"/>
    <col min="1808" max="1808" width="7" style="256" customWidth="1"/>
    <col min="1809" max="1809" width="29.09765625" style="256" customWidth="1"/>
    <col min="1810" max="1810" width="8.19921875" style="256" bestFit="1" customWidth="1"/>
    <col min="1811" max="1811" width="8.69921875" style="256" bestFit="1" customWidth="1"/>
    <col min="1812" max="1812" width="8.59765625" style="256" bestFit="1" customWidth="1"/>
    <col min="1813" max="1813" width="8.3984375" style="256" bestFit="1" customWidth="1"/>
    <col min="1814" max="1814" width="10.296875" style="256" bestFit="1" customWidth="1"/>
    <col min="1815" max="1815" width="8.3984375" style="256" bestFit="1" customWidth="1"/>
    <col min="1816" max="1816" width="8.296875" style="256" bestFit="1" customWidth="1"/>
    <col min="1817" max="1817" width="8.69921875" style="256" bestFit="1" customWidth="1"/>
    <col min="1818" max="1819" width="8.5" style="256" bestFit="1" customWidth="1"/>
    <col min="1820" max="1820" width="6.19921875" style="256"/>
    <col min="1821" max="1821" width="7.59765625" style="256" bestFit="1" customWidth="1"/>
    <col min="1822" max="1822" width="7.5" style="256" bestFit="1" customWidth="1"/>
    <col min="1823" max="1823" width="8.59765625" style="256" bestFit="1" customWidth="1"/>
    <col min="1824" max="2063" width="6.19921875" style="256"/>
    <col min="2064" max="2064" width="7" style="256" customWidth="1"/>
    <col min="2065" max="2065" width="29.09765625" style="256" customWidth="1"/>
    <col min="2066" max="2066" width="8.19921875" style="256" bestFit="1" customWidth="1"/>
    <col min="2067" max="2067" width="8.69921875" style="256" bestFit="1" customWidth="1"/>
    <col min="2068" max="2068" width="8.59765625" style="256" bestFit="1" customWidth="1"/>
    <col min="2069" max="2069" width="8.3984375" style="256" bestFit="1" customWidth="1"/>
    <col min="2070" max="2070" width="10.296875" style="256" bestFit="1" customWidth="1"/>
    <col min="2071" max="2071" width="8.3984375" style="256" bestFit="1" customWidth="1"/>
    <col min="2072" max="2072" width="8.296875" style="256" bestFit="1" customWidth="1"/>
    <col min="2073" max="2073" width="8.69921875" style="256" bestFit="1" customWidth="1"/>
    <col min="2074" max="2075" width="8.5" style="256" bestFit="1" customWidth="1"/>
    <col min="2076" max="2076" width="6.19921875" style="256"/>
    <col min="2077" max="2077" width="7.59765625" style="256" bestFit="1" customWidth="1"/>
    <col min="2078" max="2078" width="7.5" style="256" bestFit="1" customWidth="1"/>
    <col min="2079" max="2079" width="8.59765625" style="256" bestFit="1" customWidth="1"/>
    <col min="2080" max="2319" width="6.19921875" style="256"/>
    <col min="2320" max="2320" width="7" style="256" customWidth="1"/>
    <col min="2321" max="2321" width="29.09765625" style="256" customWidth="1"/>
    <col min="2322" max="2322" width="8.19921875" style="256" bestFit="1" customWidth="1"/>
    <col min="2323" max="2323" width="8.69921875" style="256" bestFit="1" customWidth="1"/>
    <col min="2324" max="2324" width="8.59765625" style="256" bestFit="1" customWidth="1"/>
    <col min="2325" max="2325" width="8.3984375" style="256" bestFit="1" customWidth="1"/>
    <col min="2326" max="2326" width="10.296875" style="256" bestFit="1" customWidth="1"/>
    <col min="2327" max="2327" width="8.3984375" style="256" bestFit="1" customWidth="1"/>
    <col min="2328" max="2328" width="8.296875" style="256" bestFit="1" customWidth="1"/>
    <col min="2329" max="2329" width="8.69921875" style="256" bestFit="1" customWidth="1"/>
    <col min="2330" max="2331" width="8.5" style="256" bestFit="1" customWidth="1"/>
    <col min="2332" max="2332" width="6.19921875" style="256"/>
    <col min="2333" max="2333" width="7.59765625" style="256" bestFit="1" customWidth="1"/>
    <col min="2334" max="2334" width="7.5" style="256" bestFit="1" customWidth="1"/>
    <col min="2335" max="2335" width="8.59765625" style="256" bestFit="1" customWidth="1"/>
    <col min="2336" max="2575" width="6.19921875" style="256"/>
    <col min="2576" max="2576" width="7" style="256" customWidth="1"/>
    <col min="2577" max="2577" width="29.09765625" style="256" customWidth="1"/>
    <col min="2578" max="2578" width="8.19921875" style="256" bestFit="1" customWidth="1"/>
    <col min="2579" max="2579" width="8.69921875" style="256" bestFit="1" customWidth="1"/>
    <col min="2580" max="2580" width="8.59765625" style="256" bestFit="1" customWidth="1"/>
    <col min="2581" max="2581" width="8.3984375" style="256" bestFit="1" customWidth="1"/>
    <col min="2582" max="2582" width="10.296875" style="256" bestFit="1" customWidth="1"/>
    <col min="2583" max="2583" width="8.3984375" style="256" bestFit="1" customWidth="1"/>
    <col min="2584" max="2584" width="8.296875" style="256" bestFit="1" customWidth="1"/>
    <col min="2585" max="2585" width="8.69921875" style="256" bestFit="1" customWidth="1"/>
    <col min="2586" max="2587" width="8.5" style="256" bestFit="1" customWidth="1"/>
    <col min="2588" max="2588" width="6.19921875" style="256"/>
    <col min="2589" max="2589" width="7.59765625" style="256" bestFit="1" customWidth="1"/>
    <col min="2590" max="2590" width="7.5" style="256" bestFit="1" customWidth="1"/>
    <col min="2591" max="2591" width="8.59765625" style="256" bestFit="1" customWidth="1"/>
    <col min="2592" max="2831" width="6.19921875" style="256"/>
    <col min="2832" max="2832" width="7" style="256" customWidth="1"/>
    <col min="2833" max="2833" width="29.09765625" style="256" customWidth="1"/>
    <col min="2834" max="2834" width="8.19921875" style="256" bestFit="1" customWidth="1"/>
    <col min="2835" max="2835" width="8.69921875" style="256" bestFit="1" customWidth="1"/>
    <col min="2836" max="2836" width="8.59765625" style="256" bestFit="1" customWidth="1"/>
    <col min="2837" max="2837" width="8.3984375" style="256" bestFit="1" customWidth="1"/>
    <col min="2838" max="2838" width="10.296875" style="256" bestFit="1" customWidth="1"/>
    <col min="2839" max="2839" width="8.3984375" style="256" bestFit="1" customWidth="1"/>
    <col min="2840" max="2840" width="8.296875" style="256" bestFit="1" customWidth="1"/>
    <col min="2841" max="2841" width="8.69921875" style="256" bestFit="1" customWidth="1"/>
    <col min="2842" max="2843" width="8.5" style="256" bestFit="1" customWidth="1"/>
    <col min="2844" max="2844" width="6.19921875" style="256"/>
    <col min="2845" max="2845" width="7.59765625" style="256" bestFit="1" customWidth="1"/>
    <col min="2846" max="2846" width="7.5" style="256" bestFit="1" customWidth="1"/>
    <col min="2847" max="2847" width="8.59765625" style="256" bestFit="1" customWidth="1"/>
    <col min="2848" max="3087" width="6.19921875" style="256"/>
    <col min="3088" max="3088" width="7" style="256" customWidth="1"/>
    <col min="3089" max="3089" width="29.09765625" style="256" customWidth="1"/>
    <col min="3090" max="3090" width="8.19921875" style="256" bestFit="1" customWidth="1"/>
    <col min="3091" max="3091" width="8.69921875" style="256" bestFit="1" customWidth="1"/>
    <col min="3092" max="3092" width="8.59765625" style="256" bestFit="1" customWidth="1"/>
    <col min="3093" max="3093" width="8.3984375" style="256" bestFit="1" customWidth="1"/>
    <col min="3094" max="3094" width="10.296875" style="256" bestFit="1" customWidth="1"/>
    <col min="3095" max="3095" width="8.3984375" style="256" bestFit="1" customWidth="1"/>
    <col min="3096" max="3096" width="8.296875" style="256" bestFit="1" customWidth="1"/>
    <col min="3097" max="3097" width="8.69921875" style="256" bestFit="1" customWidth="1"/>
    <col min="3098" max="3099" width="8.5" style="256" bestFit="1" customWidth="1"/>
    <col min="3100" max="3100" width="6.19921875" style="256"/>
    <col min="3101" max="3101" width="7.59765625" style="256" bestFit="1" customWidth="1"/>
    <col min="3102" max="3102" width="7.5" style="256" bestFit="1" customWidth="1"/>
    <col min="3103" max="3103" width="8.59765625" style="256" bestFit="1" customWidth="1"/>
    <col min="3104" max="3343" width="6.19921875" style="256"/>
    <col min="3344" max="3344" width="7" style="256" customWidth="1"/>
    <col min="3345" max="3345" width="29.09765625" style="256" customWidth="1"/>
    <col min="3346" max="3346" width="8.19921875" style="256" bestFit="1" customWidth="1"/>
    <col min="3347" max="3347" width="8.69921875" style="256" bestFit="1" customWidth="1"/>
    <col min="3348" max="3348" width="8.59765625" style="256" bestFit="1" customWidth="1"/>
    <col min="3349" max="3349" width="8.3984375" style="256" bestFit="1" customWidth="1"/>
    <col min="3350" max="3350" width="10.296875" style="256" bestFit="1" customWidth="1"/>
    <col min="3351" max="3351" width="8.3984375" style="256" bestFit="1" customWidth="1"/>
    <col min="3352" max="3352" width="8.296875" style="256" bestFit="1" customWidth="1"/>
    <col min="3353" max="3353" width="8.69921875" style="256" bestFit="1" customWidth="1"/>
    <col min="3354" max="3355" width="8.5" style="256" bestFit="1" customWidth="1"/>
    <col min="3356" max="3356" width="6.19921875" style="256"/>
    <col min="3357" max="3357" width="7.59765625" style="256" bestFit="1" customWidth="1"/>
    <col min="3358" max="3358" width="7.5" style="256" bestFit="1" customWidth="1"/>
    <col min="3359" max="3359" width="8.59765625" style="256" bestFit="1" customWidth="1"/>
    <col min="3360" max="3599" width="6.19921875" style="256"/>
    <col min="3600" max="3600" width="7" style="256" customWidth="1"/>
    <col min="3601" max="3601" width="29.09765625" style="256" customWidth="1"/>
    <col min="3602" max="3602" width="8.19921875" style="256" bestFit="1" customWidth="1"/>
    <col min="3603" max="3603" width="8.69921875" style="256" bestFit="1" customWidth="1"/>
    <col min="3604" max="3604" width="8.59765625" style="256" bestFit="1" customWidth="1"/>
    <col min="3605" max="3605" width="8.3984375" style="256" bestFit="1" customWidth="1"/>
    <col min="3606" max="3606" width="10.296875" style="256" bestFit="1" customWidth="1"/>
    <col min="3607" max="3607" width="8.3984375" style="256" bestFit="1" customWidth="1"/>
    <col min="3608" max="3608" width="8.296875" style="256" bestFit="1" customWidth="1"/>
    <col min="3609" max="3609" width="8.69921875" style="256" bestFit="1" customWidth="1"/>
    <col min="3610" max="3611" width="8.5" style="256" bestFit="1" customWidth="1"/>
    <col min="3612" max="3612" width="6.19921875" style="256"/>
    <col min="3613" max="3613" width="7.59765625" style="256" bestFit="1" customWidth="1"/>
    <col min="3614" max="3614" width="7.5" style="256" bestFit="1" customWidth="1"/>
    <col min="3615" max="3615" width="8.59765625" style="256" bestFit="1" customWidth="1"/>
    <col min="3616" max="3855" width="6.19921875" style="256"/>
    <col min="3856" max="3856" width="7" style="256" customWidth="1"/>
    <col min="3857" max="3857" width="29.09765625" style="256" customWidth="1"/>
    <col min="3858" max="3858" width="8.19921875" style="256" bestFit="1" customWidth="1"/>
    <col min="3859" max="3859" width="8.69921875" style="256" bestFit="1" customWidth="1"/>
    <col min="3860" max="3860" width="8.59765625" style="256" bestFit="1" customWidth="1"/>
    <col min="3861" max="3861" width="8.3984375" style="256" bestFit="1" customWidth="1"/>
    <col min="3862" max="3862" width="10.296875" style="256" bestFit="1" customWidth="1"/>
    <col min="3863" max="3863" width="8.3984375" style="256" bestFit="1" customWidth="1"/>
    <col min="3864" max="3864" width="8.296875" style="256" bestFit="1" customWidth="1"/>
    <col min="3865" max="3865" width="8.69921875" style="256" bestFit="1" customWidth="1"/>
    <col min="3866" max="3867" width="8.5" style="256" bestFit="1" customWidth="1"/>
    <col min="3868" max="3868" width="6.19921875" style="256"/>
    <col min="3869" max="3869" width="7.59765625" style="256" bestFit="1" customWidth="1"/>
    <col min="3870" max="3870" width="7.5" style="256" bestFit="1" customWidth="1"/>
    <col min="3871" max="3871" width="8.59765625" style="256" bestFit="1" customWidth="1"/>
    <col min="3872" max="4111" width="6.19921875" style="256"/>
    <col min="4112" max="4112" width="7" style="256" customWidth="1"/>
    <col min="4113" max="4113" width="29.09765625" style="256" customWidth="1"/>
    <col min="4114" max="4114" width="8.19921875" style="256" bestFit="1" customWidth="1"/>
    <col min="4115" max="4115" width="8.69921875" style="256" bestFit="1" customWidth="1"/>
    <col min="4116" max="4116" width="8.59765625" style="256" bestFit="1" customWidth="1"/>
    <col min="4117" max="4117" width="8.3984375" style="256" bestFit="1" customWidth="1"/>
    <col min="4118" max="4118" width="10.296875" style="256" bestFit="1" customWidth="1"/>
    <col min="4119" max="4119" width="8.3984375" style="256" bestFit="1" customWidth="1"/>
    <col min="4120" max="4120" width="8.296875" style="256" bestFit="1" customWidth="1"/>
    <col min="4121" max="4121" width="8.69921875" style="256" bestFit="1" customWidth="1"/>
    <col min="4122" max="4123" width="8.5" style="256" bestFit="1" customWidth="1"/>
    <col min="4124" max="4124" width="6.19921875" style="256"/>
    <col min="4125" max="4125" width="7.59765625" style="256" bestFit="1" customWidth="1"/>
    <col min="4126" max="4126" width="7.5" style="256" bestFit="1" customWidth="1"/>
    <col min="4127" max="4127" width="8.59765625" style="256" bestFit="1" customWidth="1"/>
    <col min="4128" max="4367" width="6.19921875" style="256"/>
    <col min="4368" max="4368" width="7" style="256" customWidth="1"/>
    <col min="4369" max="4369" width="29.09765625" style="256" customWidth="1"/>
    <col min="4370" max="4370" width="8.19921875" style="256" bestFit="1" customWidth="1"/>
    <col min="4371" max="4371" width="8.69921875" style="256" bestFit="1" customWidth="1"/>
    <col min="4372" max="4372" width="8.59765625" style="256" bestFit="1" customWidth="1"/>
    <col min="4373" max="4373" width="8.3984375" style="256" bestFit="1" customWidth="1"/>
    <col min="4374" max="4374" width="10.296875" style="256" bestFit="1" customWidth="1"/>
    <col min="4375" max="4375" width="8.3984375" style="256" bestFit="1" customWidth="1"/>
    <col min="4376" max="4376" width="8.296875" style="256" bestFit="1" customWidth="1"/>
    <col min="4377" max="4377" width="8.69921875" style="256" bestFit="1" customWidth="1"/>
    <col min="4378" max="4379" width="8.5" style="256" bestFit="1" customWidth="1"/>
    <col min="4380" max="4380" width="6.19921875" style="256"/>
    <col min="4381" max="4381" width="7.59765625" style="256" bestFit="1" customWidth="1"/>
    <col min="4382" max="4382" width="7.5" style="256" bestFit="1" customWidth="1"/>
    <col min="4383" max="4383" width="8.59765625" style="256" bestFit="1" customWidth="1"/>
    <col min="4384" max="4623" width="6.19921875" style="256"/>
    <col min="4624" max="4624" width="7" style="256" customWidth="1"/>
    <col min="4625" max="4625" width="29.09765625" style="256" customWidth="1"/>
    <col min="4626" max="4626" width="8.19921875" style="256" bestFit="1" customWidth="1"/>
    <col min="4627" max="4627" width="8.69921875" style="256" bestFit="1" customWidth="1"/>
    <col min="4628" max="4628" width="8.59765625" style="256" bestFit="1" customWidth="1"/>
    <col min="4629" max="4629" width="8.3984375" style="256" bestFit="1" customWidth="1"/>
    <col min="4630" max="4630" width="10.296875" style="256" bestFit="1" customWidth="1"/>
    <col min="4631" max="4631" width="8.3984375" style="256" bestFit="1" customWidth="1"/>
    <col min="4632" max="4632" width="8.296875" style="256" bestFit="1" customWidth="1"/>
    <col min="4633" max="4633" width="8.69921875" style="256" bestFit="1" customWidth="1"/>
    <col min="4634" max="4635" width="8.5" style="256" bestFit="1" customWidth="1"/>
    <col min="4636" max="4636" width="6.19921875" style="256"/>
    <col min="4637" max="4637" width="7.59765625" style="256" bestFit="1" customWidth="1"/>
    <col min="4638" max="4638" width="7.5" style="256" bestFit="1" customWidth="1"/>
    <col min="4639" max="4639" width="8.59765625" style="256" bestFit="1" customWidth="1"/>
    <col min="4640" max="4879" width="6.19921875" style="256"/>
    <col min="4880" max="4880" width="7" style="256" customWidth="1"/>
    <col min="4881" max="4881" width="29.09765625" style="256" customWidth="1"/>
    <col min="4882" max="4882" width="8.19921875" style="256" bestFit="1" customWidth="1"/>
    <col min="4883" max="4883" width="8.69921875" style="256" bestFit="1" customWidth="1"/>
    <col min="4884" max="4884" width="8.59765625" style="256" bestFit="1" customWidth="1"/>
    <col min="4885" max="4885" width="8.3984375" style="256" bestFit="1" customWidth="1"/>
    <col min="4886" max="4886" width="10.296875" style="256" bestFit="1" customWidth="1"/>
    <col min="4887" max="4887" width="8.3984375" style="256" bestFit="1" customWidth="1"/>
    <col min="4888" max="4888" width="8.296875" style="256" bestFit="1" customWidth="1"/>
    <col min="4889" max="4889" width="8.69921875" style="256" bestFit="1" customWidth="1"/>
    <col min="4890" max="4891" width="8.5" style="256" bestFit="1" customWidth="1"/>
    <col min="4892" max="4892" width="6.19921875" style="256"/>
    <col min="4893" max="4893" width="7.59765625" style="256" bestFit="1" customWidth="1"/>
    <col min="4894" max="4894" width="7.5" style="256" bestFit="1" customWidth="1"/>
    <col min="4895" max="4895" width="8.59765625" style="256" bestFit="1" customWidth="1"/>
    <col min="4896" max="5135" width="6.19921875" style="256"/>
    <col min="5136" max="5136" width="7" style="256" customWidth="1"/>
    <col min="5137" max="5137" width="29.09765625" style="256" customWidth="1"/>
    <col min="5138" max="5138" width="8.19921875" style="256" bestFit="1" customWidth="1"/>
    <col min="5139" max="5139" width="8.69921875" style="256" bestFit="1" customWidth="1"/>
    <col min="5140" max="5140" width="8.59765625" style="256" bestFit="1" customWidth="1"/>
    <col min="5141" max="5141" width="8.3984375" style="256" bestFit="1" customWidth="1"/>
    <col min="5142" max="5142" width="10.296875" style="256" bestFit="1" customWidth="1"/>
    <col min="5143" max="5143" width="8.3984375" style="256" bestFit="1" customWidth="1"/>
    <col min="5144" max="5144" width="8.296875" style="256" bestFit="1" customWidth="1"/>
    <col min="5145" max="5145" width="8.69921875" style="256" bestFit="1" customWidth="1"/>
    <col min="5146" max="5147" width="8.5" style="256" bestFit="1" customWidth="1"/>
    <col min="5148" max="5148" width="6.19921875" style="256"/>
    <col min="5149" max="5149" width="7.59765625" style="256" bestFit="1" customWidth="1"/>
    <col min="5150" max="5150" width="7.5" style="256" bestFit="1" customWidth="1"/>
    <col min="5151" max="5151" width="8.59765625" style="256" bestFit="1" customWidth="1"/>
    <col min="5152" max="5391" width="6.19921875" style="256"/>
    <col min="5392" max="5392" width="7" style="256" customWidth="1"/>
    <col min="5393" max="5393" width="29.09765625" style="256" customWidth="1"/>
    <col min="5394" max="5394" width="8.19921875" style="256" bestFit="1" customWidth="1"/>
    <col min="5395" max="5395" width="8.69921875" style="256" bestFit="1" customWidth="1"/>
    <col min="5396" max="5396" width="8.59765625" style="256" bestFit="1" customWidth="1"/>
    <col min="5397" max="5397" width="8.3984375" style="256" bestFit="1" customWidth="1"/>
    <col min="5398" max="5398" width="10.296875" style="256" bestFit="1" customWidth="1"/>
    <col min="5399" max="5399" width="8.3984375" style="256" bestFit="1" customWidth="1"/>
    <col min="5400" max="5400" width="8.296875" style="256" bestFit="1" customWidth="1"/>
    <col min="5401" max="5401" width="8.69921875" style="256" bestFit="1" customWidth="1"/>
    <col min="5402" max="5403" width="8.5" style="256" bestFit="1" customWidth="1"/>
    <col min="5404" max="5404" width="6.19921875" style="256"/>
    <col min="5405" max="5405" width="7.59765625" style="256" bestFit="1" customWidth="1"/>
    <col min="5406" max="5406" width="7.5" style="256" bestFit="1" customWidth="1"/>
    <col min="5407" max="5407" width="8.59765625" style="256" bestFit="1" customWidth="1"/>
    <col min="5408" max="5647" width="6.19921875" style="256"/>
    <col min="5648" max="5648" width="7" style="256" customWidth="1"/>
    <col min="5649" max="5649" width="29.09765625" style="256" customWidth="1"/>
    <col min="5650" max="5650" width="8.19921875" style="256" bestFit="1" customWidth="1"/>
    <col min="5651" max="5651" width="8.69921875" style="256" bestFit="1" customWidth="1"/>
    <col min="5652" max="5652" width="8.59765625" style="256" bestFit="1" customWidth="1"/>
    <col min="5653" max="5653" width="8.3984375" style="256" bestFit="1" customWidth="1"/>
    <col min="5654" max="5654" width="10.296875" style="256" bestFit="1" customWidth="1"/>
    <col min="5655" max="5655" width="8.3984375" style="256" bestFit="1" customWidth="1"/>
    <col min="5656" max="5656" width="8.296875" style="256" bestFit="1" customWidth="1"/>
    <col min="5657" max="5657" width="8.69921875" style="256" bestFit="1" customWidth="1"/>
    <col min="5658" max="5659" width="8.5" style="256" bestFit="1" customWidth="1"/>
    <col min="5660" max="5660" width="6.19921875" style="256"/>
    <col min="5661" max="5661" width="7.59765625" style="256" bestFit="1" customWidth="1"/>
    <col min="5662" max="5662" width="7.5" style="256" bestFit="1" customWidth="1"/>
    <col min="5663" max="5663" width="8.59765625" style="256" bestFit="1" customWidth="1"/>
    <col min="5664" max="5903" width="6.19921875" style="256"/>
    <col min="5904" max="5904" width="7" style="256" customWidth="1"/>
    <col min="5905" max="5905" width="29.09765625" style="256" customWidth="1"/>
    <col min="5906" max="5906" width="8.19921875" style="256" bestFit="1" customWidth="1"/>
    <col min="5907" max="5907" width="8.69921875" style="256" bestFit="1" customWidth="1"/>
    <col min="5908" max="5908" width="8.59765625" style="256" bestFit="1" customWidth="1"/>
    <col min="5909" max="5909" width="8.3984375" style="256" bestFit="1" customWidth="1"/>
    <col min="5910" max="5910" width="10.296875" style="256" bestFit="1" customWidth="1"/>
    <col min="5911" max="5911" width="8.3984375" style="256" bestFit="1" customWidth="1"/>
    <col min="5912" max="5912" width="8.296875" style="256" bestFit="1" customWidth="1"/>
    <col min="5913" max="5913" width="8.69921875" style="256" bestFit="1" customWidth="1"/>
    <col min="5914" max="5915" width="8.5" style="256" bestFit="1" customWidth="1"/>
    <col min="5916" max="5916" width="6.19921875" style="256"/>
    <col min="5917" max="5917" width="7.59765625" style="256" bestFit="1" customWidth="1"/>
    <col min="5918" max="5918" width="7.5" style="256" bestFit="1" customWidth="1"/>
    <col min="5919" max="5919" width="8.59765625" style="256" bestFit="1" customWidth="1"/>
    <col min="5920" max="6159" width="6.19921875" style="256"/>
    <col min="6160" max="6160" width="7" style="256" customWidth="1"/>
    <col min="6161" max="6161" width="29.09765625" style="256" customWidth="1"/>
    <col min="6162" max="6162" width="8.19921875" style="256" bestFit="1" customWidth="1"/>
    <col min="6163" max="6163" width="8.69921875" style="256" bestFit="1" customWidth="1"/>
    <col min="6164" max="6164" width="8.59765625" style="256" bestFit="1" customWidth="1"/>
    <col min="6165" max="6165" width="8.3984375" style="256" bestFit="1" customWidth="1"/>
    <col min="6166" max="6166" width="10.296875" style="256" bestFit="1" customWidth="1"/>
    <col min="6167" max="6167" width="8.3984375" style="256" bestFit="1" customWidth="1"/>
    <col min="6168" max="6168" width="8.296875" style="256" bestFit="1" customWidth="1"/>
    <col min="6169" max="6169" width="8.69921875" style="256" bestFit="1" customWidth="1"/>
    <col min="6170" max="6171" width="8.5" style="256" bestFit="1" customWidth="1"/>
    <col min="6172" max="6172" width="6.19921875" style="256"/>
    <col min="6173" max="6173" width="7.59765625" style="256" bestFit="1" customWidth="1"/>
    <col min="6174" max="6174" width="7.5" style="256" bestFit="1" customWidth="1"/>
    <col min="6175" max="6175" width="8.59765625" style="256" bestFit="1" customWidth="1"/>
    <col min="6176" max="6415" width="6.19921875" style="256"/>
    <col min="6416" max="6416" width="7" style="256" customWidth="1"/>
    <col min="6417" max="6417" width="29.09765625" style="256" customWidth="1"/>
    <col min="6418" max="6418" width="8.19921875" style="256" bestFit="1" customWidth="1"/>
    <col min="6419" max="6419" width="8.69921875" style="256" bestFit="1" customWidth="1"/>
    <col min="6420" max="6420" width="8.59765625" style="256" bestFit="1" customWidth="1"/>
    <col min="6421" max="6421" width="8.3984375" style="256" bestFit="1" customWidth="1"/>
    <col min="6422" max="6422" width="10.296875" style="256" bestFit="1" customWidth="1"/>
    <col min="6423" max="6423" width="8.3984375" style="256" bestFit="1" customWidth="1"/>
    <col min="6424" max="6424" width="8.296875" style="256" bestFit="1" customWidth="1"/>
    <col min="6425" max="6425" width="8.69921875" style="256" bestFit="1" customWidth="1"/>
    <col min="6426" max="6427" width="8.5" style="256" bestFit="1" customWidth="1"/>
    <col min="6428" max="6428" width="6.19921875" style="256"/>
    <col min="6429" max="6429" width="7.59765625" style="256" bestFit="1" customWidth="1"/>
    <col min="6430" max="6430" width="7.5" style="256" bestFit="1" customWidth="1"/>
    <col min="6431" max="6431" width="8.59765625" style="256" bestFit="1" customWidth="1"/>
    <col min="6432" max="6671" width="6.19921875" style="256"/>
    <col min="6672" max="6672" width="7" style="256" customWidth="1"/>
    <col min="6673" max="6673" width="29.09765625" style="256" customWidth="1"/>
    <col min="6674" max="6674" width="8.19921875" style="256" bestFit="1" customWidth="1"/>
    <col min="6675" max="6675" width="8.69921875" style="256" bestFit="1" customWidth="1"/>
    <col min="6676" max="6676" width="8.59765625" style="256" bestFit="1" customWidth="1"/>
    <col min="6677" max="6677" width="8.3984375" style="256" bestFit="1" customWidth="1"/>
    <col min="6678" max="6678" width="10.296875" style="256" bestFit="1" customWidth="1"/>
    <col min="6679" max="6679" width="8.3984375" style="256" bestFit="1" customWidth="1"/>
    <col min="6680" max="6680" width="8.296875" style="256" bestFit="1" customWidth="1"/>
    <col min="6681" max="6681" width="8.69921875" style="256" bestFit="1" customWidth="1"/>
    <col min="6682" max="6683" width="8.5" style="256" bestFit="1" customWidth="1"/>
    <col min="6684" max="6684" width="6.19921875" style="256"/>
    <col min="6685" max="6685" width="7.59765625" style="256" bestFit="1" customWidth="1"/>
    <col min="6686" max="6686" width="7.5" style="256" bestFit="1" customWidth="1"/>
    <col min="6687" max="6687" width="8.59765625" style="256" bestFit="1" customWidth="1"/>
    <col min="6688" max="6927" width="6.19921875" style="256"/>
    <col min="6928" max="6928" width="7" style="256" customWidth="1"/>
    <col min="6929" max="6929" width="29.09765625" style="256" customWidth="1"/>
    <col min="6930" max="6930" width="8.19921875" style="256" bestFit="1" customWidth="1"/>
    <col min="6931" max="6931" width="8.69921875" style="256" bestFit="1" customWidth="1"/>
    <col min="6932" max="6932" width="8.59765625" style="256" bestFit="1" customWidth="1"/>
    <col min="6933" max="6933" width="8.3984375" style="256" bestFit="1" customWidth="1"/>
    <col min="6934" max="6934" width="10.296875" style="256" bestFit="1" customWidth="1"/>
    <col min="6935" max="6935" width="8.3984375" style="256" bestFit="1" customWidth="1"/>
    <col min="6936" max="6936" width="8.296875" style="256" bestFit="1" customWidth="1"/>
    <col min="6937" max="6937" width="8.69921875" style="256" bestFit="1" customWidth="1"/>
    <col min="6938" max="6939" width="8.5" style="256" bestFit="1" customWidth="1"/>
    <col min="6940" max="6940" width="6.19921875" style="256"/>
    <col min="6941" max="6941" width="7.59765625" style="256" bestFit="1" customWidth="1"/>
    <col min="6942" max="6942" width="7.5" style="256" bestFit="1" customWidth="1"/>
    <col min="6943" max="6943" width="8.59765625" style="256" bestFit="1" customWidth="1"/>
    <col min="6944" max="7183" width="6.19921875" style="256"/>
    <col min="7184" max="7184" width="7" style="256" customWidth="1"/>
    <col min="7185" max="7185" width="29.09765625" style="256" customWidth="1"/>
    <col min="7186" max="7186" width="8.19921875" style="256" bestFit="1" customWidth="1"/>
    <col min="7187" max="7187" width="8.69921875" style="256" bestFit="1" customWidth="1"/>
    <col min="7188" max="7188" width="8.59765625" style="256" bestFit="1" customWidth="1"/>
    <col min="7189" max="7189" width="8.3984375" style="256" bestFit="1" customWidth="1"/>
    <col min="7190" max="7190" width="10.296875" style="256" bestFit="1" customWidth="1"/>
    <col min="7191" max="7191" width="8.3984375" style="256" bestFit="1" customWidth="1"/>
    <col min="7192" max="7192" width="8.296875" style="256" bestFit="1" customWidth="1"/>
    <col min="7193" max="7193" width="8.69921875" style="256" bestFit="1" customWidth="1"/>
    <col min="7194" max="7195" width="8.5" style="256" bestFit="1" customWidth="1"/>
    <col min="7196" max="7196" width="6.19921875" style="256"/>
    <col min="7197" max="7197" width="7.59765625" style="256" bestFit="1" customWidth="1"/>
    <col min="7198" max="7198" width="7.5" style="256" bestFit="1" customWidth="1"/>
    <col min="7199" max="7199" width="8.59765625" style="256" bestFit="1" customWidth="1"/>
    <col min="7200" max="7439" width="6.19921875" style="256"/>
    <col min="7440" max="7440" width="7" style="256" customWidth="1"/>
    <col min="7441" max="7441" width="29.09765625" style="256" customWidth="1"/>
    <col min="7442" max="7442" width="8.19921875" style="256" bestFit="1" customWidth="1"/>
    <col min="7443" max="7443" width="8.69921875" style="256" bestFit="1" customWidth="1"/>
    <col min="7444" max="7444" width="8.59765625" style="256" bestFit="1" customWidth="1"/>
    <col min="7445" max="7445" width="8.3984375" style="256" bestFit="1" customWidth="1"/>
    <col min="7446" max="7446" width="10.296875" style="256" bestFit="1" customWidth="1"/>
    <col min="7447" max="7447" width="8.3984375" style="256" bestFit="1" customWidth="1"/>
    <col min="7448" max="7448" width="8.296875" style="256" bestFit="1" customWidth="1"/>
    <col min="7449" max="7449" width="8.69921875" style="256" bestFit="1" customWidth="1"/>
    <col min="7450" max="7451" width="8.5" style="256" bestFit="1" customWidth="1"/>
    <col min="7452" max="7452" width="6.19921875" style="256"/>
    <col min="7453" max="7453" width="7.59765625" style="256" bestFit="1" customWidth="1"/>
    <col min="7454" max="7454" width="7.5" style="256" bestFit="1" customWidth="1"/>
    <col min="7455" max="7455" width="8.59765625" style="256" bestFit="1" customWidth="1"/>
    <col min="7456" max="7695" width="6.19921875" style="256"/>
    <col min="7696" max="7696" width="7" style="256" customWidth="1"/>
    <col min="7697" max="7697" width="29.09765625" style="256" customWidth="1"/>
    <col min="7698" max="7698" width="8.19921875" style="256" bestFit="1" customWidth="1"/>
    <col min="7699" max="7699" width="8.69921875" style="256" bestFit="1" customWidth="1"/>
    <col min="7700" max="7700" width="8.59765625" style="256" bestFit="1" customWidth="1"/>
    <col min="7701" max="7701" width="8.3984375" style="256" bestFit="1" customWidth="1"/>
    <col min="7702" max="7702" width="10.296875" style="256" bestFit="1" customWidth="1"/>
    <col min="7703" max="7703" width="8.3984375" style="256" bestFit="1" customWidth="1"/>
    <col min="7704" max="7704" width="8.296875" style="256" bestFit="1" customWidth="1"/>
    <col min="7705" max="7705" width="8.69921875" style="256" bestFit="1" customWidth="1"/>
    <col min="7706" max="7707" width="8.5" style="256" bestFit="1" customWidth="1"/>
    <col min="7708" max="7708" width="6.19921875" style="256"/>
    <col min="7709" max="7709" width="7.59765625" style="256" bestFit="1" customWidth="1"/>
    <col min="7710" max="7710" width="7.5" style="256" bestFit="1" customWidth="1"/>
    <col min="7711" max="7711" width="8.59765625" style="256" bestFit="1" customWidth="1"/>
    <col min="7712" max="7951" width="6.19921875" style="256"/>
    <col min="7952" max="7952" width="7" style="256" customWidth="1"/>
    <col min="7953" max="7953" width="29.09765625" style="256" customWidth="1"/>
    <col min="7954" max="7954" width="8.19921875" style="256" bestFit="1" customWidth="1"/>
    <col min="7955" max="7955" width="8.69921875" style="256" bestFit="1" customWidth="1"/>
    <col min="7956" max="7956" width="8.59765625" style="256" bestFit="1" customWidth="1"/>
    <col min="7957" max="7957" width="8.3984375" style="256" bestFit="1" customWidth="1"/>
    <col min="7958" max="7958" width="10.296875" style="256" bestFit="1" customWidth="1"/>
    <col min="7959" max="7959" width="8.3984375" style="256" bestFit="1" customWidth="1"/>
    <col min="7960" max="7960" width="8.296875" style="256" bestFit="1" customWidth="1"/>
    <col min="7961" max="7961" width="8.69921875" style="256" bestFit="1" customWidth="1"/>
    <col min="7962" max="7963" width="8.5" style="256" bestFit="1" customWidth="1"/>
    <col min="7964" max="7964" width="6.19921875" style="256"/>
    <col min="7965" max="7965" width="7.59765625" style="256" bestFit="1" customWidth="1"/>
    <col min="7966" max="7966" width="7.5" style="256" bestFit="1" customWidth="1"/>
    <col min="7967" max="7967" width="8.59765625" style="256" bestFit="1" customWidth="1"/>
    <col min="7968" max="8207" width="6.19921875" style="256"/>
    <col min="8208" max="8208" width="7" style="256" customWidth="1"/>
    <col min="8209" max="8209" width="29.09765625" style="256" customWidth="1"/>
    <col min="8210" max="8210" width="8.19921875" style="256" bestFit="1" customWidth="1"/>
    <col min="8211" max="8211" width="8.69921875" style="256" bestFit="1" customWidth="1"/>
    <col min="8212" max="8212" width="8.59765625" style="256" bestFit="1" customWidth="1"/>
    <col min="8213" max="8213" width="8.3984375" style="256" bestFit="1" customWidth="1"/>
    <col min="8214" max="8214" width="10.296875" style="256" bestFit="1" customWidth="1"/>
    <col min="8215" max="8215" width="8.3984375" style="256" bestFit="1" customWidth="1"/>
    <col min="8216" max="8216" width="8.296875" style="256" bestFit="1" customWidth="1"/>
    <col min="8217" max="8217" width="8.69921875" style="256" bestFit="1" customWidth="1"/>
    <col min="8218" max="8219" width="8.5" style="256" bestFit="1" customWidth="1"/>
    <col min="8220" max="8220" width="6.19921875" style="256"/>
    <col min="8221" max="8221" width="7.59765625" style="256" bestFit="1" customWidth="1"/>
    <col min="8222" max="8222" width="7.5" style="256" bestFit="1" customWidth="1"/>
    <col min="8223" max="8223" width="8.59765625" style="256" bestFit="1" customWidth="1"/>
    <col min="8224" max="8463" width="6.19921875" style="256"/>
    <col min="8464" max="8464" width="7" style="256" customWidth="1"/>
    <col min="8465" max="8465" width="29.09765625" style="256" customWidth="1"/>
    <col min="8466" max="8466" width="8.19921875" style="256" bestFit="1" customWidth="1"/>
    <col min="8467" max="8467" width="8.69921875" style="256" bestFit="1" customWidth="1"/>
    <col min="8468" max="8468" width="8.59765625" style="256" bestFit="1" customWidth="1"/>
    <col min="8469" max="8469" width="8.3984375" style="256" bestFit="1" customWidth="1"/>
    <col min="8470" max="8470" width="10.296875" style="256" bestFit="1" customWidth="1"/>
    <col min="8471" max="8471" width="8.3984375" style="256" bestFit="1" customWidth="1"/>
    <col min="8472" max="8472" width="8.296875" style="256" bestFit="1" customWidth="1"/>
    <col min="8473" max="8473" width="8.69921875" style="256" bestFit="1" customWidth="1"/>
    <col min="8474" max="8475" width="8.5" style="256" bestFit="1" customWidth="1"/>
    <col min="8476" max="8476" width="6.19921875" style="256"/>
    <col min="8477" max="8477" width="7.59765625" style="256" bestFit="1" customWidth="1"/>
    <col min="8478" max="8478" width="7.5" style="256" bestFit="1" customWidth="1"/>
    <col min="8479" max="8479" width="8.59765625" style="256" bestFit="1" customWidth="1"/>
    <col min="8480" max="8719" width="6.19921875" style="256"/>
    <col min="8720" max="8720" width="7" style="256" customWidth="1"/>
    <col min="8721" max="8721" width="29.09765625" style="256" customWidth="1"/>
    <col min="8722" max="8722" width="8.19921875" style="256" bestFit="1" customWidth="1"/>
    <col min="8723" max="8723" width="8.69921875" style="256" bestFit="1" customWidth="1"/>
    <col min="8724" max="8724" width="8.59765625" style="256" bestFit="1" customWidth="1"/>
    <col min="8725" max="8725" width="8.3984375" style="256" bestFit="1" customWidth="1"/>
    <col min="8726" max="8726" width="10.296875" style="256" bestFit="1" customWidth="1"/>
    <col min="8727" max="8727" width="8.3984375" style="256" bestFit="1" customWidth="1"/>
    <col min="8728" max="8728" width="8.296875" style="256" bestFit="1" customWidth="1"/>
    <col min="8729" max="8729" width="8.69921875" style="256" bestFit="1" customWidth="1"/>
    <col min="8730" max="8731" width="8.5" style="256" bestFit="1" customWidth="1"/>
    <col min="8732" max="8732" width="6.19921875" style="256"/>
    <col min="8733" max="8733" width="7.59765625" style="256" bestFit="1" customWidth="1"/>
    <col min="8734" max="8734" width="7.5" style="256" bestFit="1" customWidth="1"/>
    <col min="8735" max="8735" width="8.59765625" style="256" bestFit="1" customWidth="1"/>
    <col min="8736" max="8975" width="6.19921875" style="256"/>
    <col min="8976" max="8976" width="7" style="256" customWidth="1"/>
    <col min="8977" max="8977" width="29.09765625" style="256" customWidth="1"/>
    <col min="8978" max="8978" width="8.19921875" style="256" bestFit="1" customWidth="1"/>
    <col min="8979" max="8979" width="8.69921875" style="256" bestFit="1" customWidth="1"/>
    <col min="8980" max="8980" width="8.59765625" style="256" bestFit="1" customWidth="1"/>
    <col min="8981" max="8981" width="8.3984375" style="256" bestFit="1" customWidth="1"/>
    <col min="8982" max="8982" width="10.296875" style="256" bestFit="1" customWidth="1"/>
    <col min="8983" max="8983" width="8.3984375" style="256" bestFit="1" customWidth="1"/>
    <col min="8984" max="8984" width="8.296875" style="256" bestFit="1" customWidth="1"/>
    <col min="8985" max="8985" width="8.69921875" style="256" bestFit="1" customWidth="1"/>
    <col min="8986" max="8987" width="8.5" style="256" bestFit="1" customWidth="1"/>
    <col min="8988" max="8988" width="6.19921875" style="256"/>
    <col min="8989" max="8989" width="7.59765625" style="256" bestFit="1" customWidth="1"/>
    <col min="8990" max="8990" width="7.5" style="256" bestFit="1" customWidth="1"/>
    <col min="8991" max="8991" width="8.59765625" style="256" bestFit="1" customWidth="1"/>
    <col min="8992" max="9231" width="6.19921875" style="256"/>
    <col min="9232" max="9232" width="7" style="256" customWidth="1"/>
    <col min="9233" max="9233" width="29.09765625" style="256" customWidth="1"/>
    <col min="9234" max="9234" width="8.19921875" style="256" bestFit="1" customWidth="1"/>
    <col min="9235" max="9235" width="8.69921875" style="256" bestFit="1" customWidth="1"/>
    <col min="9236" max="9236" width="8.59765625" style="256" bestFit="1" customWidth="1"/>
    <col min="9237" max="9237" width="8.3984375" style="256" bestFit="1" customWidth="1"/>
    <col min="9238" max="9238" width="10.296875" style="256" bestFit="1" customWidth="1"/>
    <col min="9239" max="9239" width="8.3984375" style="256" bestFit="1" customWidth="1"/>
    <col min="9240" max="9240" width="8.296875" style="256" bestFit="1" customWidth="1"/>
    <col min="9241" max="9241" width="8.69921875" style="256" bestFit="1" customWidth="1"/>
    <col min="9242" max="9243" width="8.5" style="256" bestFit="1" customWidth="1"/>
    <col min="9244" max="9244" width="6.19921875" style="256"/>
    <col min="9245" max="9245" width="7.59765625" style="256" bestFit="1" customWidth="1"/>
    <col min="9246" max="9246" width="7.5" style="256" bestFit="1" customWidth="1"/>
    <col min="9247" max="9247" width="8.59765625" style="256" bestFit="1" customWidth="1"/>
    <col min="9248" max="9487" width="6.19921875" style="256"/>
    <col min="9488" max="9488" width="7" style="256" customWidth="1"/>
    <col min="9489" max="9489" width="29.09765625" style="256" customWidth="1"/>
    <col min="9490" max="9490" width="8.19921875" style="256" bestFit="1" customWidth="1"/>
    <col min="9491" max="9491" width="8.69921875" style="256" bestFit="1" customWidth="1"/>
    <col min="9492" max="9492" width="8.59765625" style="256" bestFit="1" customWidth="1"/>
    <col min="9493" max="9493" width="8.3984375" style="256" bestFit="1" customWidth="1"/>
    <col min="9494" max="9494" width="10.296875" style="256" bestFit="1" customWidth="1"/>
    <col min="9495" max="9495" width="8.3984375" style="256" bestFit="1" customWidth="1"/>
    <col min="9496" max="9496" width="8.296875" style="256" bestFit="1" customWidth="1"/>
    <col min="9497" max="9497" width="8.69921875" style="256" bestFit="1" customWidth="1"/>
    <col min="9498" max="9499" width="8.5" style="256" bestFit="1" customWidth="1"/>
    <col min="9500" max="9500" width="6.19921875" style="256"/>
    <col min="9501" max="9501" width="7.59765625" style="256" bestFit="1" customWidth="1"/>
    <col min="9502" max="9502" width="7.5" style="256" bestFit="1" customWidth="1"/>
    <col min="9503" max="9503" width="8.59765625" style="256" bestFit="1" customWidth="1"/>
    <col min="9504" max="9743" width="6.19921875" style="256"/>
    <col min="9744" max="9744" width="7" style="256" customWidth="1"/>
    <col min="9745" max="9745" width="29.09765625" style="256" customWidth="1"/>
    <col min="9746" max="9746" width="8.19921875" style="256" bestFit="1" customWidth="1"/>
    <col min="9747" max="9747" width="8.69921875" style="256" bestFit="1" customWidth="1"/>
    <col min="9748" max="9748" width="8.59765625" style="256" bestFit="1" customWidth="1"/>
    <col min="9749" max="9749" width="8.3984375" style="256" bestFit="1" customWidth="1"/>
    <col min="9750" max="9750" width="10.296875" style="256" bestFit="1" customWidth="1"/>
    <col min="9751" max="9751" width="8.3984375" style="256" bestFit="1" customWidth="1"/>
    <col min="9752" max="9752" width="8.296875" style="256" bestFit="1" customWidth="1"/>
    <col min="9753" max="9753" width="8.69921875" style="256" bestFit="1" customWidth="1"/>
    <col min="9754" max="9755" width="8.5" style="256" bestFit="1" customWidth="1"/>
    <col min="9756" max="9756" width="6.19921875" style="256"/>
    <col min="9757" max="9757" width="7.59765625" style="256" bestFit="1" customWidth="1"/>
    <col min="9758" max="9758" width="7.5" style="256" bestFit="1" customWidth="1"/>
    <col min="9759" max="9759" width="8.59765625" style="256" bestFit="1" customWidth="1"/>
    <col min="9760" max="9999" width="6.19921875" style="256"/>
    <col min="10000" max="10000" width="7" style="256" customWidth="1"/>
    <col min="10001" max="10001" width="29.09765625" style="256" customWidth="1"/>
    <col min="10002" max="10002" width="8.19921875" style="256" bestFit="1" customWidth="1"/>
    <col min="10003" max="10003" width="8.69921875" style="256" bestFit="1" customWidth="1"/>
    <col min="10004" max="10004" width="8.59765625" style="256" bestFit="1" customWidth="1"/>
    <col min="10005" max="10005" width="8.3984375" style="256" bestFit="1" customWidth="1"/>
    <col min="10006" max="10006" width="10.296875" style="256" bestFit="1" customWidth="1"/>
    <col min="10007" max="10007" width="8.3984375" style="256" bestFit="1" customWidth="1"/>
    <col min="10008" max="10008" width="8.296875" style="256" bestFit="1" customWidth="1"/>
    <col min="10009" max="10009" width="8.69921875" style="256" bestFit="1" customWidth="1"/>
    <col min="10010" max="10011" width="8.5" style="256" bestFit="1" customWidth="1"/>
    <col min="10012" max="10012" width="6.19921875" style="256"/>
    <col min="10013" max="10013" width="7.59765625" style="256" bestFit="1" customWidth="1"/>
    <col min="10014" max="10014" width="7.5" style="256" bestFit="1" customWidth="1"/>
    <col min="10015" max="10015" width="8.59765625" style="256" bestFit="1" customWidth="1"/>
    <col min="10016" max="10255" width="6.19921875" style="256"/>
    <col min="10256" max="10256" width="7" style="256" customWidth="1"/>
    <col min="10257" max="10257" width="29.09765625" style="256" customWidth="1"/>
    <col min="10258" max="10258" width="8.19921875" style="256" bestFit="1" customWidth="1"/>
    <col min="10259" max="10259" width="8.69921875" style="256" bestFit="1" customWidth="1"/>
    <col min="10260" max="10260" width="8.59765625" style="256" bestFit="1" customWidth="1"/>
    <col min="10261" max="10261" width="8.3984375" style="256" bestFit="1" customWidth="1"/>
    <col min="10262" max="10262" width="10.296875" style="256" bestFit="1" customWidth="1"/>
    <col min="10263" max="10263" width="8.3984375" style="256" bestFit="1" customWidth="1"/>
    <col min="10264" max="10264" width="8.296875" style="256" bestFit="1" customWidth="1"/>
    <col min="10265" max="10265" width="8.69921875" style="256" bestFit="1" customWidth="1"/>
    <col min="10266" max="10267" width="8.5" style="256" bestFit="1" customWidth="1"/>
    <col min="10268" max="10268" width="6.19921875" style="256"/>
    <col min="10269" max="10269" width="7.59765625" style="256" bestFit="1" customWidth="1"/>
    <col min="10270" max="10270" width="7.5" style="256" bestFit="1" customWidth="1"/>
    <col min="10271" max="10271" width="8.59765625" style="256" bestFit="1" customWidth="1"/>
    <col min="10272" max="10511" width="6.19921875" style="256"/>
    <col min="10512" max="10512" width="7" style="256" customWidth="1"/>
    <col min="10513" max="10513" width="29.09765625" style="256" customWidth="1"/>
    <col min="10514" max="10514" width="8.19921875" style="256" bestFit="1" customWidth="1"/>
    <col min="10515" max="10515" width="8.69921875" style="256" bestFit="1" customWidth="1"/>
    <col min="10516" max="10516" width="8.59765625" style="256" bestFit="1" customWidth="1"/>
    <col min="10517" max="10517" width="8.3984375" style="256" bestFit="1" customWidth="1"/>
    <col min="10518" max="10518" width="10.296875" style="256" bestFit="1" customWidth="1"/>
    <col min="10519" max="10519" width="8.3984375" style="256" bestFit="1" customWidth="1"/>
    <col min="10520" max="10520" width="8.296875" style="256" bestFit="1" customWidth="1"/>
    <col min="10521" max="10521" width="8.69921875" style="256" bestFit="1" customWidth="1"/>
    <col min="10522" max="10523" width="8.5" style="256" bestFit="1" customWidth="1"/>
    <col min="10524" max="10524" width="6.19921875" style="256"/>
    <col min="10525" max="10525" width="7.59765625" style="256" bestFit="1" customWidth="1"/>
    <col min="10526" max="10526" width="7.5" style="256" bestFit="1" customWidth="1"/>
    <col min="10527" max="10527" width="8.59765625" style="256" bestFit="1" customWidth="1"/>
    <col min="10528" max="10767" width="6.19921875" style="256"/>
    <col min="10768" max="10768" width="7" style="256" customWidth="1"/>
    <col min="10769" max="10769" width="29.09765625" style="256" customWidth="1"/>
    <col min="10770" max="10770" width="8.19921875" style="256" bestFit="1" customWidth="1"/>
    <col min="10771" max="10771" width="8.69921875" style="256" bestFit="1" customWidth="1"/>
    <col min="10772" max="10772" width="8.59765625" style="256" bestFit="1" customWidth="1"/>
    <col min="10773" max="10773" width="8.3984375" style="256" bestFit="1" customWidth="1"/>
    <col min="10774" max="10774" width="10.296875" style="256" bestFit="1" customWidth="1"/>
    <col min="10775" max="10775" width="8.3984375" style="256" bestFit="1" customWidth="1"/>
    <col min="10776" max="10776" width="8.296875" style="256" bestFit="1" customWidth="1"/>
    <col min="10777" max="10777" width="8.69921875" style="256" bestFit="1" customWidth="1"/>
    <col min="10778" max="10779" width="8.5" style="256" bestFit="1" customWidth="1"/>
    <col min="10780" max="10780" width="6.19921875" style="256"/>
    <col min="10781" max="10781" width="7.59765625" style="256" bestFit="1" customWidth="1"/>
    <col min="10782" max="10782" width="7.5" style="256" bestFit="1" customWidth="1"/>
    <col min="10783" max="10783" width="8.59765625" style="256" bestFit="1" customWidth="1"/>
    <col min="10784" max="11023" width="6.19921875" style="256"/>
    <col min="11024" max="11024" width="7" style="256" customWidth="1"/>
    <col min="11025" max="11025" width="29.09765625" style="256" customWidth="1"/>
    <col min="11026" max="11026" width="8.19921875" style="256" bestFit="1" customWidth="1"/>
    <col min="11027" max="11027" width="8.69921875" style="256" bestFit="1" customWidth="1"/>
    <col min="11028" max="11028" width="8.59765625" style="256" bestFit="1" customWidth="1"/>
    <col min="11029" max="11029" width="8.3984375" style="256" bestFit="1" customWidth="1"/>
    <col min="11030" max="11030" width="10.296875" style="256" bestFit="1" customWidth="1"/>
    <col min="11031" max="11031" width="8.3984375" style="256" bestFit="1" customWidth="1"/>
    <col min="11032" max="11032" width="8.296875" style="256" bestFit="1" customWidth="1"/>
    <col min="11033" max="11033" width="8.69921875" style="256" bestFit="1" customWidth="1"/>
    <col min="11034" max="11035" width="8.5" style="256" bestFit="1" customWidth="1"/>
    <col min="11036" max="11036" width="6.19921875" style="256"/>
    <col min="11037" max="11037" width="7.59765625" style="256" bestFit="1" customWidth="1"/>
    <col min="11038" max="11038" width="7.5" style="256" bestFit="1" customWidth="1"/>
    <col min="11039" max="11039" width="8.59765625" style="256" bestFit="1" customWidth="1"/>
    <col min="11040" max="11279" width="6.19921875" style="256"/>
    <col min="11280" max="11280" width="7" style="256" customWidth="1"/>
    <col min="11281" max="11281" width="29.09765625" style="256" customWidth="1"/>
    <col min="11282" max="11282" width="8.19921875" style="256" bestFit="1" customWidth="1"/>
    <col min="11283" max="11283" width="8.69921875" style="256" bestFit="1" customWidth="1"/>
    <col min="11284" max="11284" width="8.59765625" style="256" bestFit="1" customWidth="1"/>
    <col min="11285" max="11285" width="8.3984375" style="256" bestFit="1" customWidth="1"/>
    <col min="11286" max="11286" width="10.296875" style="256" bestFit="1" customWidth="1"/>
    <col min="11287" max="11287" width="8.3984375" style="256" bestFit="1" customWidth="1"/>
    <col min="11288" max="11288" width="8.296875" style="256" bestFit="1" customWidth="1"/>
    <col min="11289" max="11289" width="8.69921875" style="256" bestFit="1" customWidth="1"/>
    <col min="11290" max="11291" width="8.5" style="256" bestFit="1" customWidth="1"/>
    <col min="11292" max="11292" width="6.19921875" style="256"/>
    <col min="11293" max="11293" width="7.59765625" style="256" bestFit="1" customWidth="1"/>
    <col min="11294" max="11294" width="7.5" style="256" bestFit="1" customWidth="1"/>
    <col min="11295" max="11295" width="8.59765625" style="256" bestFit="1" customWidth="1"/>
    <col min="11296" max="11535" width="6.19921875" style="256"/>
    <col min="11536" max="11536" width="7" style="256" customWidth="1"/>
    <col min="11537" max="11537" width="29.09765625" style="256" customWidth="1"/>
    <col min="11538" max="11538" width="8.19921875" style="256" bestFit="1" customWidth="1"/>
    <col min="11539" max="11539" width="8.69921875" style="256" bestFit="1" customWidth="1"/>
    <col min="11540" max="11540" width="8.59765625" style="256" bestFit="1" customWidth="1"/>
    <col min="11541" max="11541" width="8.3984375" style="256" bestFit="1" customWidth="1"/>
    <col min="11542" max="11542" width="10.296875" style="256" bestFit="1" customWidth="1"/>
    <col min="11543" max="11543" width="8.3984375" style="256" bestFit="1" customWidth="1"/>
    <col min="11544" max="11544" width="8.296875" style="256" bestFit="1" customWidth="1"/>
    <col min="11545" max="11545" width="8.69921875" style="256" bestFit="1" customWidth="1"/>
    <col min="11546" max="11547" width="8.5" style="256" bestFit="1" customWidth="1"/>
    <col min="11548" max="11548" width="6.19921875" style="256"/>
    <col min="11549" max="11549" width="7.59765625" style="256" bestFit="1" customWidth="1"/>
    <col min="11550" max="11550" width="7.5" style="256" bestFit="1" customWidth="1"/>
    <col min="11551" max="11551" width="8.59765625" style="256" bestFit="1" customWidth="1"/>
    <col min="11552" max="11791" width="6.19921875" style="256"/>
    <col min="11792" max="11792" width="7" style="256" customWidth="1"/>
    <col min="11793" max="11793" width="29.09765625" style="256" customWidth="1"/>
    <col min="11794" max="11794" width="8.19921875" style="256" bestFit="1" customWidth="1"/>
    <col min="11795" max="11795" width="8.69921875" style="256" bestFit="1" customWidth="1"/>
    <col min="11796" max="11796" width="8.59765625" style="256" bestFit="1" customWidth="1"/>
    <col min="11797" max="11797" width="8.3984375" style="256" bestFit="1" customWidth="1"/>
    <col min="11798" max="11798" width="10.296875" style="256" bestFit="1" customWidth="1"/>
    <col min="11799" max="11799" width="8.3984375" style="256" bestFit="1" customWidth="1"/>
    <col min="11800" max="11800" width="8.296875" style="256" bestFit="1" customWidth="1"/>
    <col min="11801" max="11801" width="8.69921875" style="256" bestFit="1" customWidth="1"/>
    <col min="11802" max="11803" width="8.5" style="256" bestFit="1" customWidth="1"/>
    <col min="11804" max="11804" width="6.19921875" style="256"/>
    <col min="11805" max="11805" width="7.59765625" style="256" bestFit="1" customWidth="1"/>
    <col min="11806" max="11806" width="7.5" style="256" bestFit="1" customWidth="1"/>
    <col min="11807" max="11807" width="8.59765625" style="256" bestFit="1" customWidth="1"/>
    <col min="11808" max="12047" width="6.19921875" style="256"/>
    <col min="12048" max="12048" width="7" style="256" customWidth="1"/>
    <col min="12049" max="12049" width="29.09765625" style="256" customWidth="1"/>
    <col min="12050" max="12050" width="8.19921875" style="256" bestFit="1" customWidth="1"/>
    <col min="12051" max="12051" width="8.69921875" style="256" bestFit="1" customWidth="1"/>
    <col min="12052" max="12052" width="8.59765625" style="256" bestFit="1" customWidth="1"/>
    <col min="12053" max="12053" width="8.3984375" style="256" bestFit="1" customWidth="1"/>
    <col min="12054" max="12054" width="10.296875" style="256" bestFit="1" customWidth="1"/>
    <col min="12055" max="12055" width="8.3984375" style="256" bestFit="1" customWidth="1"/>
    <col min="12056" max="12056" width="8.296875" style="256" bestFit="1" customWidth="1"/>
    <col min="12057" max="12057" width="8.69921875" style="256" bestFit="1" customWidth="1"/>
    <col min="12058" max="12059" width="8.5" style="256" bestFit="1" customWidth="1"/>
    <col min="12060" max="12060" width="6.19921875" style="256"/>
    <col min="12061" max="12061" width="7.59765625" style="256" bestFit="1" customWidth="1"/>
    <col min="12062" max="12062" width="7.5" style="256" bestFit="1" customWidth="1"/>
    <col min="12063" max="12063" width="8.59765625" style="256" bestFit="1" customWidth="1"/>
    <col min="12064" max="12303" width="6.19921875" style="256"/>
    <col min="12304" max="12304" width="7" style="256" customWidth="1"/>
    <col min="12305" max="12305" width="29.09765625" style="256" customWidth="1"/>
    <col min="12306" max="12306" width="8.19921875" style="256" bestFit="1" customWidth="1"/>
    <col min="12307" max="12307" width="8.69921875" style="256" bestFit="1" customWidth="1"/>
    <col min="12308" max="12308" width="8.59765625" style="256" bestFit="1" customWidth="1"/>
    <col min="12309" max="12309" width="8.3984375" style="256" bestFit="1" customWidth="1"/>
    <col min="12310" max="12310" width="10.296875" style="256" bestFit="1" customWidth="1"/>
    <col min="12311" max="12311" width="8.3984375" style="256" bestFit="1" customWidth="1"/>
    <col min="12312" max="12312" width="8.296875" style="256" bestFit="1" customWidth="1"/>
    <col min="12313" max="12313" width="8.69921875" style="256" bestFit="1" customWidth="1"/>
    <col min="12314" max="12315" width="8.5" style="256" bestFit="1" customWidth="1"/>
    <col min="12316" max="12316" width="6.19921875" style="256"/>
    <col min="12317" max="12317" width="7.59765625" style="256" bestFit="1" customWidth="1"/>
    <col min="12318" max="12318" width="7.5" style="256" bestFit="1" customWidth="1"/>
    <col min="12319" max="12319" width="8.59765625" style="256" bestFit="1" customWidth="1"/>
    <col min="12320" max="12559" width="6.19921875" style="256"/>
    <col min="12560" max="12560" width="7" style="256" customWidth="1"/>
    <col min="12561" max="12561" width="29.09765625" style="256" customWidth="1"/>
    <col min="12562" max="12562" width="8.19921875" style="256" bestFit="1" customWidth="1"/>
    <col min="12563" max="12563" width="8.69921875" style="256" bestFit="1" customWidth="1"/>
    <col min="12564" max="12564" width="8.59765625" style="256" bestFit="1" customWidth="1"/>
    <col min="12565" max="12565" width="8.3984375" style="256" bestFit="1" customWidth="1"/>
    <col min="12566" max="12566" width="10.296875" style="256" bestFit="1" customWidth="1"/>
    <col min="12567" max="12567" width="8.3984375" style="256" bestFit="1" customWidth="1"/>
    <col min="12568" max="12568" width="8.296875" style="256" bestFit="1" customWidth="1"/>
    <col min="12569" max="12569" width="8.69921875" style="256" bestFit="1" customWidth="1"/>
    <col min="12570" max="12571" width="8.5" style="256" bestFit="1" customWidth="1"/>
    <col min="12572" max="12572" width="6.19921875" style="256"/>
    <col min="12573" max="12573" width="7.59765625" style="256" bestFit="1" customWidth="1"/>
    <col min="12574" max="12574" width="7.5" style="256" bestFit="1" customWidth="1"/>
    <col min="12575" max="12575" width="8.59765625" style="256" bestFit="1" customWidth="1"/>
    <col min="12576" max="12815" width="6.19921875" style="256"/>
    <col min="12816" max="12816" width="7" style="256" customWidth="1"/>
    <col min="12817" max="12817" width="29.09765625" style="256" customWidth="1"/>
    <col min="12818" max="12818" width="8.19921875" style="256" bestFit="1" customWidth="1"/>
    <col min="12819" max="12819" width="8.69921875" style="256" bestFit="1" customWidth="1"/>
    <col min="12820" max="12820" width="8.59765625" style="256" bestFit="1" customWidth="1"/>
    <col min="12821" max="12821" width="8.3984375" style="256" bestFit="1" customWidth="1"/>
    <col min="12822" max="12822" width="10.296875" style="256" bestFit="1" customWidth="1"/>
    <col min="12823" max="12823" width="8.3984375" style="256" bestFit="1" customWidth="1"/>
    <col min="12824" max="12824" width="8.296875" style="256" bestFit="1" customWidth="1"/>
    <col min="12825" max="12825" width="8.69921875" style="256" bestFit="1" customWidth="1"/>
    <col min="12826" max="12827" width="8.5" style="256" bestFit="1" customWidth="1"/>
    <col min="12828" max="12828" width="6.19921875" style="256"/>
    <col min="12829" max="12829" width="7.59765625" style="256" bestFit="1" customWidth="1"/>
    <col min="12830" max="12830" width="7.5" style="256" bestFit="1" customWidth="1"/>
    <col min="12831" max="12831" width="8.59765625" style="256" bestFit="1" customWidth="1"/>
    <col min="12832" max="13071" width="6.19921875" style="256"/>
    <col min="13072" max="13072" width="7" style="256" customWidth="1"/>
    <col min="13073" max="13073" width="29.09765625" style="256" customWidth="1"/>
    <col min="13074" max="13074" width="8.19921875" style="256" bestFit="1" customWidth="1"/>
    <col min="13075" max="13075" width="8.69921875" style="256" bestFit="1" customWidth="1"/>
    <col min="13076" max="13076" width="8.59765625" style="256" bestFit="1" customWidth="1"/>
    <col min="13077" max="13077" width="8.3984375" style="256" bestFit="1" customWidth="1"/>
    <col min="13078" max="13078" width="10.296875" style="256" bestFit="1" customWidth="1"/>
    <col min="13079" max="13079" width="8.3984375" style="256" bestFit="1" customWidth="1"/>
    <col min="13080" max="13080" width="8.296875" style="256" bestFit="1" customWidth="1"/>
    <col min="13081" max="13081" width="8.69921875" style="256" bestFit="1" customWidth="1"/>
    <col min="13082" max="13083" width="8.5" style="256" bestFit="1" customWidth="1"/>
    <col min="13084" max="13084" width="6.19921875" style="256"/>
    <col min="13085" max="13085" width="7.59765625" style="256" bestFit="1" customWidth="1"/>
    <col min="13086" max="13086" width="7.5" style="256" bestFit="1" customWidth="1"/>
    <col min="13087" max="13087" width="8.59765625" style="256" bestFit="1" customWidth="1"/>
    <col min="13088" max="13327" width="6.19921875" style="256"/>
    <col min="13328" max="13328" width="7" style="256" customWidth="1"/>
    <col min="13329" max="13329" width="29.09765625" style="256" customWidth="1"/>
    <col min="13330" max="13330" width="8.19921875" style="256" bestFit="1" customWidth="1"/>
    <col min="13331" max="13331" width="8.69921875" style="256" bestFit="1" customWidth="1"/>
    <col min="13332" max="13332" width="8.59765625" style="256" bestFit="1" customWidth="1"/>
    <col min="13333" max="13333" width="8.3984375" style="256" bestFit="1" customWidth="1"/>
    <col min="13334" max="13334" width="10.296875" style="256" bestFit="1" customWidth="1"/>
    <col min="13335" max="13335" width="8.3984375" style="256" bestFit="1" customWidth="1"/>
    <col min="13336" max="13336" width="8.296875" style="256" bestFit="1" customWidth="1"/>
    <col min="13337" max="13337" width="8.69921875" style="256" bestFit="1" customWidth="1"/>
    <col min="13338" max="13339" width="8.5" style="256" bestFit="1" customWidth="1"/>
    <col min="13340" max="13340" width="6.19921875" style="256"/>
    <col min="13341" max="13341" width="7.59765625" style="256" bestFit="1" customWidth="1"/>
    <col min="13342" max="13342" width="7.5" style="256" bestFit="1" customWidth="1"/>
    <col min="13343" max="13343" width="8.59765625" style="256" bestFit="1" customWidth="1"/>
    <col min="13344" max="13583" width="6.19921875" style="256"/>
    <col min="13584" max="13584" width="7" style="256" customWidth="1"/>
    <col min="13585" max="13585" width="29.09765625" style="256" customWidth="1"/>
    <col min="13586" max="13586" width="8.19921875" style="256" bestFit="1" customWidth="1"/>
    <col min="13587" max="13587" width="8.69921875" style="256" bestFit="1" customWidth="1"/>
    <col min="13588" max="13588" width="8.59765625" style="256" bestFit="1" customWidth="1"/>
    <col min="13589" max="13589" width="8.3984375" style="256" bestFit="1" customWidth="1"/>
    <col min="13590" max="13590" width="10.296875" style="256" bestFit="1" customWidth="1"/>
    <col min="13591" max="13591" width="8.3984375" style="256" bestFit="1" customWidth="1"/>
    <col min="13592" max="13592" width="8.296875" style="256" bestFit="1" customWidth="1"/>
    <col min="13593" max="13593" width="8.69921875" style="256" bestFit="1" customWidth="1"/>
    <col min="13594" max="13595" width="8.5" style="256" bestFit="1" customWidth="1"/>
    <col min="13596" max="13596" width="6.19921875" style="256"/>
    <col min="13597" max="13597" width="7.59765625" style="256" bestFit="1" customWidth="1"/>
    <col min="13598" max="13598" width="7.5" style="256" bestFit="1" customWidth="1"/>
    <col min="13599" max="13599" width="8.59765625" style="256" bestFit="1" customWidth="1"/>
    <col min="13600" max="13839" width="6.19921875" style="256"/>
    <col min="13840" max="13840" width="7" style="256" customWidth="1"/>
    <col min="13841" max="13841" width="29.09765625" style="256" customWidth="1"/>
    <col min="13842" max="13842" width="8.19921875" style="256" bestFit="1" customWidth="1"/>
    <col min="13843" max="13843" width="8.69921875" style="256" bestFit="1" customWidth="1"/>
    <col min="13844" max="13844" width="8.59765625" style="256" bestFit="1" customWidth="1"/>
    <col min="13845" max="13845" width="8.3984375" style="256" bestFit="1" customWidth="1"/>
    <col min="13846" max="13846" width="10.296875" style="256" bestFit="1" customWidth="1"/>
    <col min="13847" max="13847" width="8.3984375" style="256" bestFit="1" customWidth="1"/>
    <col min="13848" max="13848" width="8.296875" style="256" bestFit="1" customWidth="1"/>
    <col min="13849" max="13849" width="8.69921875" style="256" bestFit="1" customWidth="1"/>
    <col min="13850" max="13851" width="8.5" style="256" bestFit="1" customWidth="1"/>
    <col min="13852" max="13852" width="6.19921875" style="256"/>
    <col min="13853" max="13853" width="7.59765625" style="256" bestFit="1" customWidth="1"/>
    <col min="13854" max="13854" width="7.5" style="256" bestFit="1" customWidth="1"/>
    <col min="13855" max="13855" width="8.59765625" style="256" bestFit="1" customWidth="1"/>
    <col min="13856" max="14095" width="6.19921875" style="256"/>
    <col min="14096" max="14096" width="7" style="256" customWidth="1"/>
    <col min="14097" max="14097" width="29.09765625" style="256" customWidth="1"/>
    <col min="14098" max="14098" width="8.19921875" style="256" bestFit="1" customWidth="1"/>
    <col min="14099" max="14099" width="8.69921875" style="256" bestFit="1" customWidth="1"/>
    <col min="14100" max="14100" width="8.59765625" style="256" bestFit="1" customWidth="1"/>
    <col min="14101" max="14101" width="8.3984375" style="256" bestFit="1" customWidth="1"/>
    <col min="14102" max="14102" width="10.296875" style="256" bestFit="1" customWidth="1"/>
    <col min="14103" max="14103" width="8.3984375" style="256" bestFit="1" customWidth="1"/>
    <col min="14104" max="14104" width="8.296875" style="256" bestFit="1" customWidth="1"/>
    <col min="14105" max="14105" width="8.69921875" style="256" bestFit="1" customWidth="1"/>
    <col min="14106" max="14107" width="8.5" style="256" bestFit="1" customWidth="1"/>
    <col min="14108" max="14108" width="6.19921875" style="256"/>
    <col min="14109" max="14109" width="7.59765625" style="256" bestFit="1" customWidth="1"/>
    <col min="14110" max="14110" width="7.5" style="256" bestFit="1" customWidth="1"/>
    <col min="14111" max="14111" width="8.59765625" style="256" bestFit="1" customWidth="1"/>
    <col min="14112" max="14351" width="6.19921875" style="256"/>
    <col min="14352" max="14352" width="7" style="256" customWidth="1"/>
    <col min="14353" max="14353" width="29.09765625" style="256" customWidth="1"/>
    <col min="14354" max="14354" width="8.19921875" style="256" bestFit="1" customWidth="1"/>
    <col min="14355" max="14355" width="8.69921875" style="256" bestFit="1" customWidth="1"/>
    <col min="14356" max="14356" width="8.59765625" style="256" bestFit="1" customWidth="1"/>
    <col min="14357" max="14357" width="8.3984375" style="256" bestFit="1" customWidth="1"/>
    <col min="14358" max="14358" width="10.296875" style="256" bestFit="1" customWidth="1"/>
    <col min="14359" max="14359" width="8.3984375" style="256" bestFit="1" customWidth="1"/>
    <col min="14360" max="14360" width="8.296875" style="256" bestFit="1" customWidth="1"/>
    <col min="14361" max="14361" width="8.69921875" style="256" bestFit="1" customWidth="1"/>
    <col min="14362" max="14363" width="8.5" style="256" bestFit="1" customWidth="1"/>
    <col min="14364" max="14364" width="6.19921875" style="256"/>
    <col min="14365" max="14365" width="7.59765625" style="256" bestFit="1" customWidth="1"/>
    <col min="14366" max="14366" width="7.5" style="256" bestFit="1" customWidth="1"/>
    <col min="14367" max="14367" width="8.59765625" style="256" bestFit="1" customWidth="1"/>
    <col min="14368" max="14607" width="6.19921875" style="256"/>
    <col min="14608" max="14608" width="7" style="256" customWidth="1"/>
    <col min="14609" max="14609" width="29.09765625" style="256" customWidth="1"/>
    <col min="14610" max="14610" width="8.19921875" style="256" bestFit="1" customWidth="1"/>
    <col min="14611" max="14611" width="8.69921875" style="256" bestFit="1" customWidth="1"/>
    <col min="14612" max="14612" width="8.59765625" style="256" bestFit="1" customWidth="1"/>
    <col min="14613" max="14613" width="8.3984375" style="256" bestFit="1" customWidth="1"/>
    <col min="14614" max="14614" width="10.296875" style="256" bestFit="1" customWidth="1"/>
    <col min="14615" max="14615" width="8.3984375" style="256" bestFit="1" customWidth="1"/>
    <col min="14616" max="14616" width="8.296875" style="256" bestFit="1" customWidth="1"/>
    <col min="14617" max="14617" width="8.69921875" style="256" bestFit="1" customWidth="1"/>
    <col min="14618" max="14619" width="8.5" style="256" bestFit="1" customWidth="1"/>
    <col min="14620" max="14620" width="6.19921875" style="256"/>
    <col min="14621" max="14621" width="7.59765625" style="256" bestFit="1" customWidth="1"/>
    <col min="14622" max="14622" width="7.5" style="256" bestFit="1" customWidth="1"/>
    <col min="14623" max="14623" width="8.59765625" style="256" bestFit="1" customWidth="1"/>
    <col min="14624" max="14863" width="6.19921875" style="256"/>
    <col min="14864" max="14864" width="7" style="256" customWidth="1"/>
    <col min="14865" max="14865" width="29.09765625" style="256" customWidth="1"/>
    <col min="14866" max="14866" width="8.19921875" style="256" bestFit="1" customWidth="1"/>
    <col min="14867" max="14867" width="8.69921875" style="256" bestFit="1" customWidth="1"/>
    <col min="14868" max="14868" width="8.59765625" style="256" bestFit="1" customWidth="1"/>
    <col min="14869" max="14869" width="8.3984375" style="256" bestFit="1" customWidth="1"/>
    <col min="14870" max="14870" width="10.296875" style="256" bestFit="1" customWidth="1"/>
    <col min="14871" max="14871" width="8.3984375" style="256" bestFit="1" customWidth="1"/>
    <col min="14872" max="14872" width="8.296875" style="256" bestFit="1" customWidth="1"/>
    <col min="14873" max="14873" width="8.69921875" style="256" bestFit="1" customWidth="1"/>
    <col min="14874" max="14875" width="8.5" style="256" bestFit="1" customWidth="1"/>
    <col min="14876" max="14876" width="6.19921875" style="256"/>
    <col min="14877" max="14877" width="7.59765625" style="256" bestFit="1" customWidth="1"/>
    <col min="14878" max="14878" width="7.5" style="256" bestFit="1" customWidth="1"/>
    <col min="14879" max="14879" width="8.59765625" style="256" bestFit="1" customWidth="1"/>
    <col min="14880" max="15119" width="6.19921875" style="256"/>
    <col min="15120" max="15120" width="7" style="256" customWidth="1"/>
    <col min="15121" max="15121" width="29.09765625" style="256" customWidth="1"/>
    <col min="15122" max="15122" width="8.19921875" style="256" bestFit="1" customWidth="1"/>
    <col min="15123" max="15123" width="8.69921875" style="256" bestFit="1" customWidth="1"/>
    <col min="15124" max="15124" width="8.59765625" style="256" bestFit="1" customWidth="1"/>
    <col min="15125" max="15125" width="8.3984375" style="256" bestFit="1" customWidth="1"/>
    <col min="15126" max="15126" width="10.296875" style="256" bestFit="1" customWidth="1"/>
    <col min="15127" max="15127" width="8.3984375" style="256" bestFit="1" customWidth="1"/>
    <col min="15128" max="15128" width="8.296875" style="256" bestFit="1" customWidth="1"/>
    <col min="15129" max="15129" width="8.69921875" style="256" bestFit="1" customWidth="1"/>
    <col min="15130" max="15131" width="8.5" style="256" bestFit="1" customWidth="1"/>
    <col min="15132" max="15132" width="6.19921875" style="256"/>
    <col min="15133" max="15133" width="7.59765625" style="256" bestFit="1" customWidth="1"/>
    <col min="15134" max="15134" width="7.5" style="256" bestFit="1" customWidth="1"/>
    <col min="15135" max="15135" width="8.59765625" style="256" bestFit="1" customWidth="1"/>
    <col min="15136" max="15375" width="6.19921875" style="256"/>
    <col min="15376" max="15376" width="7" style="256" customWidth="1"/>
    <col min="15377" max="15377" width="29.09765625" style="256" customWidth="1"/>
    <col min="15378" max="15378" width="8.19921875" style="256" bestFit="1" customWidth="1"/>
    <col min="15379" max="15379" width="8.69921875" style="256" bestFit="1" customWidth="1"/>
    <col min="15380" max="15380" width="8.59765625" style="256" bestFit="1" customWidth="1"/>
    <col min="15381" max="15381" width="8.3984375" style="256" bestFit="1" customWidth="1"/>
    <col min="15382" max="15382" width="10.296875" style="256" bestFit="1" customWidth="1"/>
    <col min="15383" max="15383" width="8.3984375" style="256" bestFit="1" customWidth="1"/>
    <col min="15384" max="15384" width="8.296875" style="256" bestFit="1" customWidth="1"/>
    <col min="15385" max="15385" width="8.69921875" style="256" bestFit="1" customWidth="1"/>
    <col min="15386" max="15387" width="8.5" style="256" bestFit="1" customWidth="1"/>
    <col min="15388" max="15388" width="6.19921875" style="256"/>
    <col min="15389" max="15389" width="7.59765625" style="256" bestFit="1" customWidth="1"/>
    <col min="15390" max="15390" width="7.5" style="256" bestFit="1" customWidth="1"/>
    <col min="15391" max="15391" width="8.59765625" style="256" bestFit="1" customWidth="1"/>
    <col min="15392" max="15631" width="6.19921875" style="256"/>
    <col min="15632" max="15632" width="7" style="256" customWidth="1"/>
    <col min="15633" max="15633" width="29.09765625" style="256" customWidth="1"/>
    <col min="15634" max="15634" width="8.19921875" style="256" bestFit="1" customWidth="1"/>
    <col min="15635" max="15635" width="8.69921875" style="256" bestFit="1" customWidth="1"/>
    <col min="15636" max="15636" width="8.59765625" style="256" bestFit="1" customWidth="1"/>
    <col min="15637" max="15637" width="8.3984375" style="256" bestFit="1" customWidth="1"/>
    <col min="15638" max="15638" width="10.296875" style="256" bestFit="1" customWidth="1"/>
    <col min="15639" max="15639" width="8.3984375" style="256" bestFit="1" customWidth="1"/>
    <col min="15640" max="15640" width="8.296875" style="256" bestFit="1" customWidth="1"/>
    <col min="15641" max="15641" width="8.69921875" style="256" bestFit="1" customWidth="1"/>
    <col min="15642" max="15643" width="8.5" style="256" bestFit="1" customWidth="1"/>
    <col min="15644" max="15644" width="6.19921875" style="256"/>
    <col min="15645" max="15645" width="7.59765625" style="256" bestFit="1" customWidth="1"/>
    <col min="15646" max="15646" width="7.5" style="256" bestFit="1" customWidth="1"/>
    <col min="15647" max="15647" width="8.59765625" style="256" bestFit="1" customWidth="1"/>
    <col min="15648" max="15887" width="6.19921875" style="256"/>
    <col min="15888" max="15888" width="7" style="256" customWidth="1"/>
    <col min="15889" max="15889" width="29.09765625" style="256" customWidth="1"/>
    <col min="15890" max="15890" width="8.19921875" style="256" bestFit="1" customWidth="1"/>
    <col min="15891" max="15891" width="8.69921875" style="256" bestFit="1" customWidth="1"/>
    <col min="15892" max="15892" width="8.59765625" style="256" bestFit="1" customWidth="1"/>
    <col min="15893" max="15893" width="8.3984375" style="256" bestFit="1" customWidth="1"/>
    <col min="15894" max="15894" width="10.296875" style="256" bestFit="1" customWidth="1"/>
    <col min="15895" max="15895" width="8.3984375" style="256" bestFit="1" customWidth="1"/>
    <col min="15896" max="15896" width="8.296875" style="256" bestFit="1" customWidth="1"/>
    <col min="15897" max="15897" width="8.69921875" style="256" bestFit="1" customWidth="1"/>
    <col min="15898" max="15899" width="8.5" style="256" bestFit="1" customWidth="1"/>
    <col min="15900" max="15900" width="6.19921875" style="256"/>
    <col min="15901" max="15901" width="7.59765625" style="256" bestFit="1" customWidth="1"/>
    <col min="15902" max="15902" width="7.5" style="256" bestFit="1" customWidth="1"/>
    <col min="15903" max="15903" width="8.59765625" style="256" bestFit="1" customWidth="1"/>
    <col min="15904" max="16143" width="6.19921875" style="256"/>
    <col min="16144" max="16144" width="7" style="256" customWidth="1"/>
    <col min="16145" max="16145" width="29.09765625" style="256" customWidth="1"/>
    <col min="16146" max="16146" width="8.19921875" style="256" bestFit="1" customWidth="1"/>
    <col min="16147" max="16147" width="8.69921875" style="256" bestFit="1" customWidth="1"/>
    <col min="16148" max="16148" width="8.59765625" style="256" bestFit="1" customWidth="1"/>
    <col min="16149" max="16149" width="8.3984375" style="256" bestFit="1" customWidth="1"/>
    <col min="16150" max="16150" width="10.296875" style="256" bestFit="1" customWidth="1"/>
    <col min="16151" max="16151" width="8.3984375" style="256" bestFit="1" customWidth="1"/>
    <col min="16152" max="16152" width="8.296875" style="256" bestFit="1" customWidth="1"/>
    <col min="16153" max="16153" width="8.69921875" style="256" bestFit="1" customWidth="1"/>
    <col min="16154" max="16155" width="8.5" style="256" bestFit="1" customWidth="1"/>
    <col min="16156" max="16156" width="6.19921875" style="256"/>
    <col min="16157" max="16157" width="7.59765625" style="256" bestFit="1" customWidth="1"/>
    <col min="16158" max="16158" width="7.5" style="256" bestFit="1" customWidth="1"/>
    <col min="16159" max="16159" width="8.59765625" style="256" bestFit="1" customWidth="1"/>
    <col min="16160" max="16384" width="6.19921875" style="256"/>
  </cols>
  <sheetData>
    <row r="1" spans="1:34" ht="18.75" customHeight="1" x14ac:dyDescent="0.25">
      <c r="A1" s="492"/>
      <c r="B1" s="493"/>
      <c r="C1" s="504" t="s">
        <v>1060</v>
      </c>
      <c r="D1" s="504"/>
      <c r="E1" s="504"/>
      <c r="F1" s="504"/>
      <c r="G1" s="504"/>
      <c r="H1" s="504"/>
      <c r="I1" s="504"/>
      <c r="J1" s="504"/>
      <c r="K1" s="504"/>
      <c r="L1" s="504"/>
      <c r="M1" s="504"/>
      <c r="N1" s="504"/>
      <c r="O1" s="504"/>
      <c r="P1" s="504"/>
      <c r="Q1" s="504"/>
      <c r="R1" s="504"/>
      <c r="S1" s="504"/>
      <c r="T1" s="504"/>
      <c r="U1" s="504"/>
      <c r="V1" s="504"/>
      <c r="W1" s="504"/>
      <c r="X1" s="504"/>
      <c r="Y1" s="504"/>
      <c r="Z1" s="504"/>
      <c r="AA1" s="504"/>
      <c r="AB1" s="504"/>
      <c r="AC1" s="504"/>
      <c r="AD1" s="504"/>
      <c r="AE1" s="505"/>
      <c r="AF1" s="255"/>
      <c r="AG1" s="255"/>
      <c r="AH1" s="255"/>
    </row>
    <row r="2" spans="1:34" ht="12.75" customHeight="1" x14ac:dyDescent="0.25">
      <c r="A2" s="494"/>
      <c r="B2" s="495"/>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7"/>
    </row>
    <row r="3" spans="1:34" ht="15" customHeight="1" x14ac:dyDescent="0.25">
      <c r="A3" s="494"/>
      <c r="B3" s="495"/>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7"/>
    </row>
    <row r="4" spans="1:34" ht="45.75" customHeight="1" thickBot="1" x14ac:dyDescent="0.3">
      <c r="A4" s="494"/>
      <c r="B4" s="495"/>
      <c r="C4" s="508"/>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c r="AE4" s="509"/>
    </row>
    <row r="5" spans="1:34" ht="30" customHeight="1" thickBot="1" x14ac:dyDescent="0.3">
      <c r="A5" s="496"/>
      <c r="B5" s="510"/>
      <c r="C5" s="500">
        <v>41908</v>
      </c>
      <c r="D5" s="501"/>
      <c r="E5" s="500">
        <v>41943</v>
      </c>
      <c r="F5" s="501"/>
      <c r="G5" s="500">
        <v>41978</v>
      </c>
      <c r="H5" s="501"/>
      <c r="I5" s="500">
        <v>42013</v>
      </c>
      <c r="J5" s="501"/>
      <c r="K5" s="500">
        <v>42041</v>
      </c>
      <c r="L5" s="501"/>
      <c r="M5" s="500">
        <v>42069</v>
      </c>
      <c r="N5" s="501"/>
      <c r="O5" s="500">
        <v>42097</v>
      </c>
      <c r="P5" s="501"/>
      <c r="Q5" s="500">
        <v>42126</v>
      </c>
      <c r="R5" s="501"/>
      <c r="S5" s="500">
        <v>42160</v>
      </c>
      <c r="T5" s="501"/>
      <c r="U5" s="500">
        <v>42174</v>
      </c>
      <c r="V5" s="511"/>
      <c r="W5" s="512">
        <v>42175</v>
      </c>
      <c r="X5" s="513"/>
      <c r="Y5" s="471" t="s">
        <v>1078</v>
      </c>
      <c r="Z5" s="472"/>
      <c r="AA5" s="473"/>
      <c r="AB5" s="480" t="s">
        <v>1079</v>
      </c>
      <c r="AC5" s="481"/>
      <c r="AD5" s="482"/>
      <c r="AE5" s="452" t="s">
        <v>1059</v>
      </c>
    </row>
    <row r="6" spans="1:34" ht="30" customHeight="1" thickBot="1" x14ac:dyDescent="0.3">
      <c r="A6" s="496" t="s">
        <v>506</v>
      </c>
      <c r="B6" s="497"/>
      <c r="C6" s="455">
        <v>1</v>
      </c>
      <c r="D6" s="456"/>
      <c r="E6" s="455">
        <v>2</v>
      </c>
      <c r="F6" s="456"/>
      <c r="G6" s="455">
        <v>3</v>
      </c>
      <c r="H6" s="456"/>
      <c r="I6" s="455">
        <v>4</v>
      </c>
      <c r="J6" s="456"/>
      <c r="K6" s="455">
        <v>5</v>
      </c>
      <c r="L6" s="456"/>
      <c r="M6" s="455">
        <v>6</v>
      </c>
      <c r="N6" s="456"/>
      <c r="O6" s="455">
        <v>7</v>
      </c>
      <c r="P6" s="456"/>
      <c r="Q6" s="455">
        <v>8</v>
      </c>
      <c r="R6" s="456"/>
      <c r="S6" s="455">
        <v>9</v>
      </c>
      <c r="T6" s="456"/>
      <c r="U6" s="455">
        <v>10</v>
      </c>
      <c r="V6" s="456"/>
      <c r="W6" s="455">
        <v>11</v>
      </c>
      <c r="X6" s="456"/>
      <c r="Y6" s="474"/>
      <c r="Z6" s="475"/>
      <c r="AA6" s="476"/>
      <c r="AB6" s="483"/>
      <c r="AC6" s="484"/>
      <c r="AD6" s="485"/>
      <c r="AE6" s="453"/>
    </row>
    <row r="7" spans="1:34" s="259" customFormat="1" ht="30" customHeight="1" thickBot="1" x14ac:dyDescent="0.25">
      <c r="A7" s="496" t="s">
        <v>1061</v>
      </c>
      <c r="B7" s="510"/>
      <c r="C7" s="257" t="s">
        <v>1057</v>
      </c>
      <c r="D7" s="258" t="s">
        <v>456</v>
      </c>
      <c r="E7" s="257" t="s">
        <v>1057</v>
      </c>
      <c r="F7" s="258" t="s">
        <v>456</v>
      </c>
      <c r="G7" s="257" t="s">
        <v>1057</v>
      </c>
      <c r="H7" s="258" t="s">
        <v>456</v>
      </c>
      <c r="I7" s="257" t="s">
        <v>1057</v>
      </c>
      <c r="J7" s="258" t="s">
        <v>456</v>
      </c>
      <c r="K7" s="257" t="s">
        <v>1057</v>
      </c>
      <c r="L7" s="258" t="s">
        <v>456</v>
      </c>
      <c r="M7" s="257" t="s">
        <v>1057</v>
      </c>
      <c r="N7" s="258" t="s">
        <v>456</v>
      </c>
      <c r="O7" s="257" t="s">
        <v>1057</v>
      </c>
      <c r="P7" s="258" t="s">
        <v>456</v>
      </c>
      <c r="Q7" s="257" t="s">
        <v>1057</v>
      </c>
      <c r="R7" s="258" t="s">
        <v>456</v>
      </c>
      <c r="S7" s="257" t="s">
        <v>1057</v>
      </c>
      <c r="T7" s="258" t="s">
        <v>456</v>
      </c>
      <c r="U7" s="257" t="s">
        <v>1057</v>
      </c>
      <c r="V7" s="258" t="s">
        <v>456</v>
      </c>
      <c r="W7" s="257" t="s">
        <v>1057</v>
      </c>
      <c r="X7" s="258" t="s">
        <v>456</v>
      </c>
      <c r="Y7" s="477"/>
      <c r="Z7" s="478"/>
      <c r="AA7" s="479"/>
      <c r="AB7" s="486"/>
      <c r="AC7" s="487"/>
      <c r="AD7" s="488"/>
      <c r="AE7" s="453"/>
    </row>
    <row r="8" spans="1:34" ht="32.25" thickBot="1" x14ac:dyDescent="0.3">
      <c r="A8" s="498" t="s">
        <v>507</v>
      </c>
      <c r="B8" s="499"/>
      <c r="C8" s="502" t="s">
        <v>10</v>
      </c>
      <c r="D8" s="503"/>
      <c r="E8" s="457" t="s">
        <v>57</v>
      </c>
      <c r="F8" s="458"/>
      <c r="G8" s="459" t="s">
        <v>63</v>
      </c>
      <c r="H8" s="460"/>
      <c r="I8" s="461" t="s">
        <v>1052</v>
      </c>
      <c r="J8" s="462"/>
      <c r="K8" s="463" t="s">
        <v>15</v>
      </c>
      <c r="L8" s="464"/>
      <c r="M8" s="465" t="s">
        <v>51</v>
      </c>
      <c r="N8" s="466"/>
      <c r="O8" s="467" t="s">
        <v>1030</v>
      </c>
      <c r="P8" s="468"/>
      <c r="Q8" s="469" t="s">
        <v>19</v>
      </c>
      <c r="R8" s="470"/>
      <c r="S8" s="459" t="s">
        <v>508</v>
      </c>
      <c r="T8" s="460"/>
      <c r="U8" s="489" t="s">
        <v>1053</v>
      </c>
      <c r="V8" s="490"/>
      <c r="W8" s="490"/>
      <c r="X8" s="491"/>
      <c r="Y8" s="387" t="s">
        <v>1049</v>
      </c>
      <c r="Z8" s="370" t="s">
        <v>1051</v>
      </c>
      <c r="AA8" s="376" t="s">
        <v>1058</v>
      </c>
      <c r="AB8" s="388" t="s">
        <v>1049</v>
      </c>
      <c r="AC8" s="389" t="s">
        <v>1050</v>
      </c>
      <c r="AD8" s="390" t="s">
        <v>1058</v>
      </c>
      <c r="AE8" s="454"/>
    </row>
    <row r="9" spans="1:34" ht="21" customHeight="1" x14ac:dyDescent="0.25">
      <c r="A9" s="260">
        <v>1</v>
      </c>
      <c r="B9" s="261" t="str">
        <f t="shared" ref="B9:B17" si="0">LOOKUP(A9,Team_No,Team_Names_2)</f>
        <v>Surfin Turtles</v>
      </c>
      <c r="C9" s="262">
        <v>7</v>
      </c>
      <c r="D9" s="263">
        <v>55</v>
      </c>
      <c r="E9" s="442" t="s">
        <v>1062</v>
      </c>
      <c r="F9" s="443"/>
      <c r="G9" s="442" t="s">
        <v>1063</v>
      </c>
      <c r="H9" s="443"/>
      <c r="I9" s="264">
        <v>5</v>
      </c>
      <c r="J9" s="265">
        <v>20</v>
      </c>
      <c r="K9" s="264">
        <v>3</v>
      </c>
      <c r="L9" s="265">
        <v>26</v>
      </c>
      <c r="M9" s="264"/>
      <c r="N9" s="265"/>
      <c r="O9" s="264"/>
      <c r="P9" s="265"/>
      <c r="Q9" s="264"/>
      <c r="R9" s="265"/>
      <c r="S9" s="264"/>
      <c r="T9" s="265"/>
      <c r="U9" s="264"/>
      <c r="V9" s="266"/>
      <c r="W9" s="264"/>
      <c r="X9" s="267"/>
      <c r="Y9" s="392"/>
      <c r="Z9" s="391">
        <f>C9+I9+K9+M9+O9+Q9+S9+U9+W9</f>
        <v>15</v>
      </c>
      <c r="AA9" s="371">
        <f t="shared" ref="AA9:AA17" si="1">RANK(Z9,$Z$9:$Z$17,1)</f>
        <v>6</v>
      </c>
      <c r="AB9" s="393"/>
      <c r="AC9" s="394">
        <f>D9+J9+L9+N9+P9+R9+T9+V9+X9</f>
        <v>101</v>
      </c>
      <c r="AD9" s="395">
        <f>RANK(AC9,$AC$9:$AC$17,1)</f>
        <v>5</v>
      </c>
      <c r="AE9" s="395"/>
    </row>
    <row r="10" spans="1:34" ht="21" customHeight="1" x14ac:dyDescent="0.25">
      <c r="A10" s="268">
        <v>2</v>
      </c>
      <c r="B10" s="269" t="str">
        <f t="shared" si="0"/>
        <v>Surfin Tunas</v>
      </c>
      <c r="C10" s="270">
        <v>9</v>
      </c>
      <c r="D10" s="271">
        <v>84</v>
      </c>
      <c r="E10" s="444"/>
      <c r="F10" s="445"/>
      <c r="G10" s="444"/>
      <c r="H10" s="445"/>
      <c r="I10" s="272">
        <v>7</v>
      </c>
      <c r="J10" s="273">
        <v>24</v>
      </c>
      <c r="K10" s="272">
        <v>9</v>
      </c>
      <c r="L10" s="273">
        <v>84</v>
      </c>
      <c r="M10" s="272"/>
      <c r="N10" s="274"/>
      <c r="O10" s="275"/>
      <c r="P10" s="274"/>
      <c r="Q10" s="275"/>
      <c r="R10" s="274"/>
      <c r="S10" s="272"/>
      <c r="T10" s="273"/>
      <c r="U10" s="272"/>
      <c r="V10" s="276"/>
      <c r="W10" s="275"/>
      <c r="X10" s="339"/>
      <c r="Y10" s="340"/>
      <c r="Z10" s="391">
        <f>C10+I10+K10+M10+O10+Q10+S10+U10+W10</f>
        <v>25</v>
      </c>
      <c r="AA10" s="371">
        <f t="shared" si="1"/>
        <v>9</v>
      </c>
      <c r="AB10" s="278"/>
      <c r="AC10" s="394">
        <f t="shared" ref="AC10:AC17" si="2">D10+J10+L10+N10+P10+R10+T10+V10+X10</f>
        <v>192</v>
      </c>
      <c r="AD10" s="271">
        <f t="shared" ref="AD10:AD17" si="3">RANK(AC10,$AC$9:$AC$17,1)</f>
        <v>9</v>
      </c>
      <c r="AE10" s="271"/>
    </row>
    <row r="11" spans="1:34" ht="21" customHeight="1" x14ac:dyDescent="0.25">
      <c r="A11" s="268">
        <v>3</v>
      </c>
      <c r="B11" s="279" t="str">
        <f t="shared" si="0"/>
        <v>16s-1</v>
      </c>
      <c r="C11" s="270">
        <v>4</v>
      </c>
      <c r="D11" s="271">
        <v>39</v>
      </c>
      <c r="E11" s="444"/>
      <c r="F11" s="445"/>
      <c r="G11" s="444"/>
      <c r="H11" s="445"/>
      <c r="I11" s="272">
        <v>6</v>
      </c>
      <c r="J11" s="273">
        <v>22</v>
      </c>
      <c r="K11" s="272">
        <v>1</v>
      </c>
      <c r="L11" s="273">
        <v>15</v>
      </c>
      <c r="M11" s="272"/>
      <c r="N11" s="274"/>
      <c r="O11" s="275"/>
      <c r="P11" s="274"/>
      <c r="Q11" s="275"/>
      <c r="R11" s="274"/>
      <c r="S11" s="272"/>
      <c r="T11" s="273"/>
      <c r="U11" s="272"/>
      <c r="V11" s="276"/>
      <c r="W11" s="272"/>
      <c r="X11" s="277"/>
      <c r="Y11" s="340"/>
      <c r="Z11" s="391">
        <f t="shared" ref="Z11:Z17" si="4">C11+I11+K11+M11+O11+Q11+S11+U11+W11</f>
        <v>11</v>
      </c>
      <c r="AA11" s="371">
        <f t="shared" si="1"/>
        <v>1</v>
      </c>
      <c r="AB11" s="278"/>
      <c r="AC11" s="394">
        <f t="shared" si="2"/>
        <v>76</v>
      </c>
      <c r="AD11" s="271">
        <f t="shared" si="3"/>
        <v>3</v>
      </c>
      <c r="AE11" s="271"/>
    </row>
    <row r="12" spans="1:34" ht="21" customHeight="1" x14ac:dyDescent="0.25">
      <c r="A12" s="268">
        <v>4</v>
      </c>
      <c r="B12" s="280" t="str">
        <f t="shared" si="0"/>
        <v>16s-2</v>
      </c>
      <c r="C12" s="270">
        <v>1</v>
      </c>
      <c r="D12" s="271">
        <v>18</v>
      </c>
      <c r="E12" s="444"/>
      <c r="F12" s="445"/>
      <c r="G12" s="444"/>
      <c r="H12" s="445"/>
      <c r="I12" s="272">
        <v>8</v>
      </c>
      <c r="J12" s="273">
        <v>27</v>
      </c>
      <c r="K12" s="272">
        <v>5</v>
      </c>
      <c r="L12" s="273">
        <v>28</v>
      </c>
      <c r="M12" s="272"/>
      <c r="N12" s="274"/>
      <c r="O12" s="275"/>
      <c r="P12" s="274"/>
      <c r="Q12" s="275"/>
      <c r="R12" s="274"/>
      <c r="S12" s="272"/>
      <c r="T12" s="273"/>
      <c r="U12" s="270"/>
      <c r="V12" s="281"/>
      <c r="W12" s="270"/>
      <c r="X12" s="282"/>
      <c r="Y12" s="338"/>
      <c r="Z12" s="391">
        <f t="shared" si="4"/>
        <v>14</v>
      </c>
      <c r="AA12" s="371">
        <f t="shared" si="1"/>
        <v>3</v>
      </c>
      <c r="AB12" s="278"/>
      <c r="AC12" s="394">
        <f t="shared" si="2"/>
        <v>73</v>
      </c>
      <c r="AD12" s="271">
        <f t="shared" si="3"/>
        <v>2</v>
      </c>
      <c r="AE12" s="271"/>
    </row>
    <row r="13" spans="1:34" ht="21" customHeight="1" x14ac:dyDescent="0.25">
      <c r="A13" s="268">
        <v>5</v>
      </c>
      <c r="B13" s="283" t="str">
        <f t="shared" si="0"/>
        <v>16s-3</v>
      </c>
      <c r="C13" s="270">
        <v>8</v>
      </c>
      <c r="D13" s="271">
        <v>74</v>
      </c>
      <c r="E13" s="444"/>
      <c r="F13" s="445"/>
      <c r="G13" s="444"/>
      <c r="H13" s="445"/>
      <c r="I13" s="272">
        <v>2</v>
      </c>
      <c r="J13" s="273">
        <v>14</v>
      </c>
      <c r="K13" s="272">
        <v>8</v>
      </c>
      <c r="L13" s="273">
        <v>36</v>
      </c>
      <c r="M13" s="272"/>
      <c r="N13" s="274"/>
      <c r="O13" s="275"/>
      <c r="P13" s="274"/>
      <c r="Q13" s="275"/>
      <c r="R13" s="274"/>
      <c r="S13" s="272"/>
      <c r="T13" s="273"/>
      <c r="U13" s="272"/>
      <c r="V13" s="276"/>
      <c r="W13" s="272"/>
      <c r="X13" s="277"/>
      <c r="Y13" s="340"/>
      <c r="Z13" s="391">
        <f t="shared" si="4"/>
        <v>18</v>
      </c>
      <c r="AA13" s="371">
        <f t="shared" si="1"/>
        <v>7</v>
      </c>
      <c r="AB13" s="278"/>
      <c r="AC13" s="394">
        <f t="shared" si="2"/>
        <v>124</v>
      </c>
      <c r="AD13" s="271">
        <f t="shared" si="3"/>
        <v>7</v>
      </c>
      <c r="AE13" s="271"/>
    </row>
    <row r="14" spans="1:34" ht="21" customHeight="1" x14ac:dyDescent="0.25">
      <c r="A14" s="268">
        <v>6</v>
      </c>
      <c r="B14" s="284" t="str">
        <f t="shared" si="0"/>
        <v>Giants</v>
      </c>
      <c r="C14" s="270">
        <v>2</v>
      </c>
      <c r="D14" s="271">
        <v>22</v>
      </c>
      <c r="E14" s="444"/>
      <c r="F14" s="445"/>
      <c r="G14" s="444"/>
      <c r="H14" s="445"/>
      <c r="I14" s="272">
        <v>3</v>
      </c>
      <c r="J14" s="273">
        <v>14</v>
      </c>
      <c r="K14" s="272">
        <v>7</v>
      </c>
      <c r="L14" s="273">
        <v>33</v>
      </c>
      <c r="M14" s="272"/>
      <c r="N14" s="274"/>
      <c r="O14" s="275"/>
      <c r="P14" s="274"/>
      <c r="Q14" s="275"/>
      <c r="R14" s="274"/>
      <c r="S14" s="272"/>
      <c r="T14" s="273"/>
      <c r="U14" s="272"/>
      <c r="V14" s="276"/>
      <c r="W14" s="272"/>
      <c r="X14" s="277"/>
      <c r="Y14" s="340"/>
      <c r="Z14" s="391">
        <f t="shared" si="4"/>
        <v>12</v>
      </c>
      <c r="AA14" s="371">
        <f t="shared" si="1"/>
        <v>2</v>
      </c>
      <c r="AB14" s="278"/>
      <c r="AC14" s="394">
        <f t="shared" si="2"/>
        <v>69</v>
      </c>
      <c r="AD14" s="271">
        <f t="shared" si="3"/>
        <v>1</v>
      </c>
      <c r="AE14" s="271"/>
    </row>
    <row r="15" spans="1:34" ht="21" customHeight="1" x14ac:dyDescent="0.25">
      <c r="A15" s="268">
        <v>7</v>
      </c>
      <c r="B15" s="285" t="str">
        <f t="shared" si="0"/>
        <v>Titans</v>
      </c>
      <c r="C15" s="270">
        <v>5</v>
      </c>
      <c r="D15" s="271">
        <v>42</v>
      </c>
      <c r="E15" s="444"/>
      <c r="F15" s="445"/>
      <c r="G15" s="444"/>
      <c r="H15" s="445"/>
      <c r="I15" s="272">
        <v>10</v>
      </c>
      <c r="J15" s="273">
        <v>56</v>
      </c>
      <c r="K15" s="272">
        <v>6</v>
      </c>
      <c r="L15" s="273">
        <v>29</v>
      </c>
      <c r="M15" s="272"/>
      <c r="N15" s="274"/>
      <c r="O15" s="275"/>
      <c r="P15" s="274"/>
      <c r="Q15" s="275"/>
      <c r="R15" s="274"/>
      <c r="S15" s="272"/>
      <c r="T15" s="273"/>
      <c r="U15" s="272"/>
      <c r="V15" s="276"/>
      <c r="W15" s="272"/>
      <c r="X15" s="277"/>
      <c r="Y15" s="340"/>
      <c r="Z15" s="391">
        <f t="shared" si="4"/>
        <v>21</v>
      </c>
      <c r="AA15" s="371">
        <f t="shared" si="1"/>
        <v>8</v>
      </c>
      <c r="AB15" s="278"/>
      <c r="AC15" s="394">
        <f t="shared" si="2"/>
        <v>127</v>
      </c>
      <c r="AD15" s="271">
        <f t="shared" si="3"/>
        <v>8</v>
      </c>
      <c r="AE15" s="271"/>
    </row>
    <row r="16" spans="1:34" ht="21" customHeight="1" x14ac:dyDescent="0.25">
      <c r="A16" s="268">
        <v>8</v>
      </c>
      <c r="B16" s="286" t="str">
        <f t="shared" si="0"/>
        <v>Aeolus-1</v>
      </c>
      <c r="C16" s="270">
        <v>3</v>
      </c>
      <c r="D16" s="271">
        <v>25</v>
      </c>
      <c r="E16" s="444"/>
      <c r="F16" s="445"/>
      <c r="G16" s="444"/>
      <c r="H16" s="445"/>
      <c r="I16" s="272">
        <v>9</v>
      </c>
      <c r="J16" s="273">
        <v>56</v>
      </c>
      <c r="K16" s="272">
        <v>2</v>
      </c>
      <c r="L16" s="273">
        <v>24</v>
      </c>
      <c r="M16" s="272"/>
      <c r="N16" s="274"/>
      <c r="O16" s="275"/>
      <c r="P16" s="274"/>
      <c r="Q16" s="275"/>
      <c r="R16" s="274"/>
      <c r="S16" s="272"/>
      <c r="T16" s="273"/>
      <c r="U16" s="272"/>
      <c r="V16" s="276"/>
      <c r="W16" s="272"/>
      <c r="X16" s="277"/>
      <c r="Y16" s="340"/>
      <c r="Z16" s="391">
        <f t="shared" si="4"/>
        <v>14</v>
      </c>
      <c r="AA16" s="371">
        <f t="shared" si="1"/>
        <v>3</v>
      </c>
      <c r="AB16" s="278"/>
      <c r="AC16" s="394">
        <f t="shared" si="2"/>
        <v>105</v>
      </c>
      <c r="AD16" s="271">
        <f t="shared" si="3"/>
        <v>6</v>
      </c>
      <c r="AE16" s="271"/>
    </row>
    <row r="17" spans="1:32" ht="21" customHeight="1" thickBot="1" x14ac:dyDescent="0.3">
      <c r="A17" s="401">
        <v>9</v>
      </c>
      <c r="B17" s="402" t="str">
        <f t="shared" si="0"/>
        <v>Aeolus-2</v>
      </c>
      <c r="C17" s="403">
        <v>6</v>
      </c>
      <c r="D17" s="400">
        <v>48</v>
      </c>
      <c r="E17" s="444"/>
      <c r="F17" s="445"/>
      <c r="G17" s="444"/>
      <c r="H17" s="445"/>
      <c r="I17" s="404">
        <v>4</v>
      </c>
      <c r="J17" s="405">
        <v>17</v>
      </c>
      <c r="K17" s="404">
        <v>4</v>
      </c>
      <c r="L17" s="405">
        <v>26</v>
      </c>
      <c r="M17" s="404"/>
      <c r="N17" s="406"/>
      <c r="O17" s="407"/>
      <c r="P17" s="406"/>
      <c r="Q17" s="407"/>
      <c r="R17" s="406"/>
      <c r="S17" s="404"/>
      <c r="T17" s="405"/>
      <c r="U17" s="404"/>
      <c r="V17" s="408"/>
      <c r="W17" s="404"/>
      <c r="X17" s="409"/>
      <c r="Y17" s="396"/>
      <c r="Z17" s="397">
        <f t="shared" si="4"/>
        <v>14</v>
      </c>
      <c r="AA17" s="371">
        <f t="shared" si="1"/>
        <v>3</v>
      </c>
      <c r="AB17" s="398"/>
      <c r="AC17" s="399">
        <f t="shared" si="2"/>
        <v>91</v>
      </c>
      <c r="AD17" s="400">
        <f t="shared" si="3"/>
        <v>4</v>
      </c>
      <c r="AE17" s="400"/>
    </row>
    <row r="18" spans="1:32" ht="15" customHeight="1" x14ac:dyDescent="0.25">
      <c r="A18" s="433"/>
      <c r="B18" s="446" t="s">
        <v>1054</v>
      </c>
      <c r="C18" s="262"/>
      <c r="D18" s="263"/>
      <c r="E18" s="444"/>
      <c r="F18" s="445"/>
      <c r="G18" s="444"/>
      <c r="H18" s="445"/>
      <c r="I18" s="264">
        <v>1</v>
      </c>
      <c r="J18" s="265">
        <v>12</v>
      </c>
      <c r="K18" s="264"/>
      <c r="L18" s="265"/>
      <c r="M18" s="264"/>
      <c r="N18" s="265"/>
      <c r="O18" s="264"/>
      <c r="P18" s="265"/>
      <c r="Q18" s="264"/>
      <c r="R18" s="265"/>
      <c r="S18" s="264"/>
      <c r="T18" s="265"/>
      <c r="U18" s="264"/>
      <c r="V18" s="266"/>
      <c r="W18" s="264"/>
      <c r="X18" s="267"/>
      <c r="Y18" s="448"/>
      <c r="Z18" s="449"/>
      <c r="AA18" s="449"/>
      <c r="AB18" s="449"/>
      <c r="AC18" s="449"/>
      <c r="AD18" s="449"/>
      <c r="AE18" s="449"/>
      <c r="AF18" s="255"/>
    </row>
    <row r="19" spans="1:32" ht="15" customHeight="1" x14ac:dyDescent="0.25">
      <c r="A19" s="434"/>
      <c r="B19" s="447"/>
      <c r="C19" s="438"/>
      <c r="D19" s="439"/>
      <c r="E19" s="444"/>
      <c r="F19" s="445"/>
      <c r="G19" s="444"/>
      <c r="H19" s="445"/>
      <c r="I19" s="436" t="s">
        <v>1077</v>
      </c>
      <c r="J19" s="437"/>
      <c r="K19" s="436"/>
      <c r="L19" s="437"/>
      <c r="M19" s="436"/>
      <c r="N19" s="437"/>
      <c r="O19" s="436"/>
      <c r="P19" s="437"/>
      <c r="Q19" s="436"/>
      <c r="R19" s="437"/>
      <c r="S19" s="436"/>
      <c r="T19" s="437"/>
      <c r="U19" s="436"/>
      <c r="V19" s="437"/>
      <c r="W19" s="436"/>
      <c r="X19" s="437"/>
      <c r="Y19" s="450"/>
      <c r="Z19" s="451"/>
      <c r="AA19" s="451"/>
      <c r="AB19" s="451"/>
      <c r="AC19" s="451"/>
      <c r="AD19" s="451"/>
      <c r="AE19" s="451"/>
      <c r="AF19" s="255"/>
    </row>
    <row r="20" spans="1:32" ht="15" customHeight="1" x14ac:dyDescent="0.25">
      <c r="A20" s="434"/>
      <c r="B20" s="440" t="s">
        <v>1055</v>
      </c>
      <c r="C20" s="270"/>
      <c r="D20" s="271"/>
      <c r="E20" s="444"/>
      <c r="F20" s="445"/>
      <c r="G20" s="444"/>
      <c r="H20" s="445"/>
      <c r="I20" s="275"/>
      <c r="J20" s="274"/>
      <c r="K20" s="272"/>
      <c r="L20" s="274"/>
      <c r="M20" s="275"/>
      <c r="N20" s="274"/>
      <c r="O20" s="275"/>
      <c r="P20" s="274"/>
      <c r="Q20" s="275"/>
      <c r="R20" s="274"/>
      <c r="S20" s="275"/>
      <c r="T20" s="274"/>
      <c r="U20" s="272"/>
      <c r="V20" s="276"/>
      <c r="W20" s="272"/>
      <c r="X20" s="277"/>
      <c r="Y20" s="450"/>
      <c r="Z20" s="451"/>
      <c r="AA20" s="451"/>
      <c r="AB20" s="451"/>
      <c r="AC20" s="451"/>
      <c r="AD20" s="451"/>
      <c r="AE20" s="451"/>
      <c r="AF20" s="255"/>
    </row>
    <row r="21" spans="1:32" ht="15" customHeight="1" x14ac:dyDescent="0.25">
      <c r="A21" s="434"/>
      <c r="B21" s="447"/>
      <c r="C21" s="438"/>
      <c r="D21" s="439"/>
      <c r="E21" s="444"/>
      <c r="F21" s="445"/>
      <c r="G21" s="444"/>
      <c r="H21" s="445"/>
      <c r="I21" s="436"/>
      <c r="J21" s="437"/>
      <c r="K21" s="436"/>
      <c r="L21" s="437"/>
      <c r="M21" s="436"/>
      <c r="N21" s="437"/>
      <c r="O21" s="436"/>
      <c r="P21" s="437"/>
      <c r="Q21" s="436"/>
      <c r="R21" s="437"/>
      <c r="S21" s="436"/>
      <c r="T21" s="437"/>
      <c r="U21" s="436"/>
      <c r="V21" s="437"/>
      <c r="W21" s="436"/>
      <c r="X21" s="437"/>
      <c r="Y21" s="450"/>
      <c r="Z21" s="451"/>
      <c r="AA21" s="451"/>
      <c r="AB21" s="451"/>
      <c r="AC21" s="451"/>
      <c r="AD21" s="451"/>
      <c r="AE21" s="451"/>
      <c r="AF21" s="255"/>
    </row>
    <row r="22" spans="1:32" ht="15" customHeight="1" x14ac:dyDescent="0.25">
      <c r="A22" s="434"/>
      <c r="B22" s="440" t="s">
        <v>1056</v>
      </c>
      <c r="C22" s="270"/>
      <c r="D22" s="271"/>
      <c r="E22" s="444"/>
      <c r="F22" s="445"/>
      <c r="G22" s="444"/>
      <c r="H22" s="445"/>
      <c r="I22" s="275"/>
      <c r="J22" s="274"/>
      <c r="K22" s="272"/>
      <c r="L22" s="274"/>
      <c r="M22" s="275"/>
      <c r="N22" s="274"/>
      <c r="O22" s="275"/>
      <c r="P22" s="274"/>
      <c r="Q22" s="275"/>
      <c r="R22" s="274"/>
      <c r="S22" s="275"/>
      <c r="T22" s="274"/>
      <c r="U22" s="272"/>
      <c r="V22" s="276"/>
      <c r="W22" s="272"/>
      <c r="X22" s="277"/>
      <c r="Y22" s="450"/>
      <c r="Z22" s="451"/>
      <c r="AA22" s="451"/>
      <c r="AB22" s="451"/>
      <c r="AC22" s="451"/>
      <c r="AD22" s="451"/>
      <c r="AE22" s="451"/>
    </row>
    <row r="23" spans="1:32" ht="15" customHeight="1" thickBot="1" x14ac:dyDescent="0.3">
      <c r="A23" s="435"/>
      <c r="B23" s="441"/>
      <c r="C23" s="438"/>
      <c r="D23" s="439"/>
      <c r="E23" s="444"/>
      <c r="F23" s="445"/>
      <c r="G23" s="444"/>
      <c r="H23" s="445"/>
      <c r="I23" s="436"/>
      <c r="J23" s="437"/>
      <c r="K23" s="436"/>
      <c r="L23" s="437"/>
      <c r="M23" s="436"/>
      <c r="N23" s="437"/>
      <c r="O23" s="436"/>
      <c r="P23" s="437"/>
      <c r="Q23" s="436"/>
      <c r="R23" s="437"/>
      <c r="S23" s="436"/>
      <c r="T23" s="437"/>
      <c r="U23" s="436"/>
      <c r="V23" s="437"/>
      <c r="W23" s="436"/>
      <c r="X23" s="437"/>
      <c r="Y23" s="450"/>
      <c r="Z23" s="451"/>
      <c r="AA23" s="451"/>
      <c r="AB23" s="451"/>
      <c r="AC23" s="451"/>
      <c r="AD23" s="451"/>
      <c r="AE23" s="451"/>
    </row>
  </sheetData>
  <mergeCells count="75">
    <mergeCell ref="A5:B5"/>
    <mergeCell ref="A7:B7"/>
    <mergeCell ref="S5:T5"/>
    <mergeCell ref="U5:V5"/>
    <mergeCell ref="W5:X5"/>
    <mergeCell ref="G6:H6"/>
    <mergeCell ref="I6:J6"/>
    <mergeCell ref="K6:L6"/>
    <mergeCell ref="M6:N6"/>
    <mergeCell ref="A1:B4"/>
    <mergeCell ref="A6:B6"/>
    <mergeCell ref="A8:B8"/>
    <mergeCell ref="C5:D5"/>
    <mergeCell ref="C6:D6"/>
    <mergeCell ref="C8:D8"/>
    <mergeCell ref="C1:AE4"/>
    <mergeCell ref="E5:F5"/>
    <mergeCell ref="G5:H5"/>
    <mergeCell ref="I5:J5"/>
    <mergeCell ref="K5:L5"/>
    <mergeCell ref="M5:N5"/>
    <mergeCell ref="O5:P5"/>
    <mergeCell ref="Q5:R5"/>
    <mergeCell ref="S8:T8"/>
    <mergeCell ref="E6:F6"/>
    <mergeCell ref="AE5:AE8"/>
    <mergeCell ref="O6:P6"/>
    <mergeCell ref="Q6:R6"/>
    <mergeCell ref="S6:T6"/>
    <mergeCell ref="E8:F8"/>
    <mergeCell ref="G8:H8"/>
    <mergeCell ref="I8:J8"/>
    <mergeCell ref="K8:L8"/>
    <mergeCell ref="M8:N8"/>
    <mergeCell ref="O8:P8"/>
    <mergeCell ref="Q8:R8"/>
    <mergeCell ref="Y5:AA7"/>
    <mergeCell ref="AB5:AD7"/>
    <mergeCell ref="U8:X8"/>
    <mergeCell ref="U6:V6"/>
    <mergeCell ref="W6:X6"/>
    <mergeCell ref="W21:X21"/>
    <mergeCell ref="U23:V23"/>
    <mergeCell ref="W23:X23"/>
    <mergeCell ref="Y18:AE23"/>
    <mergeCell ref="O23:P23"/>
    <mergeCell ref="Q23:R23"/>
    <mergeCell ref="S23:T23"/>
    <mergeCell ref="W19:X19"/>
    <mergeCell ref="U19:V19"/>
    <mergeCell ref="B18:B19"/>
    <mergeCell ref="I19:J19"/>
    <mergeCell ref="C19:D19"/>
    <mergeCell ref="K19:L19"/>
    <mergeCell ref="U21:V21"/>
    <mergeCell ref="B20:B21"/>
    <mergeCell ref="C21:D21"/>
    <mergeCell ref="I21:J21"/>
    <mergeCell ref="K21:L21"/>
    <mergeCell ref="A18:A23"/>
    <mergeCell ref="M21:N21"/>
    <mergeCell ref="O21:P21"/>
    <mergeCell ref="Q21:R21"/>
    <mergeCell ref="S21:T21"/>
    <mergeCell ref="M19:N19"/>
    <mergeCell ref="O19:P19"/>
    <mergeCell ref="Q19:R19"/>
    <mergeCell ref="S19:T19"/>
    <mergeCell ref="C23:D23"/>
    <mergeCell ref="B22:B23"/>
    <mergeCell ref="I23:J23"/>
    <mergeCell ref="K23:L23"/>
    <mergeCell ref="M23:N23"/>
    <mergeCell ref="E9:F23"/>
    <mergeCell ref="G9:H23"/>
  </mergeCells>
  <conditionalFormatting sqref="C9:E9 I9:Y17 I19 K19 C19 M19 O19 Q19 S19 U19 W19 C10:D18 I18:X18 AC9:AD17">
    <cfRule type="cellIs" dxfId="7" priority="11" operator="equal">
      <formula>1</formula>
    </cfRule>
  </conditionalFormatting>
  <conditionalFormatting sqref="G9">
    <cfRule type="cellIs" dxfId="6" priority="8" operator="equal">
      <formula>1</formula>
    </cfRule>
  </conditionalFormatting>
  <conditionalFormatting sqref="AA9:AA17">
    <cfRule type="cellIs" dxfId="5" priority="7" operator="equal">
      <formula>1</formula>
    </cfRule>
  </conditionalFormatting>
  <conditionalFormatting sqref="C20:D20 I20:X20 I21 K21 C21 M21 O21 Q21 S21 U21 W21">
    <cfRule type="cellIs" dxfId="4" priority="5" operator="equal">
      <formula>1</formula>
    </cfRule>
  </conditionalFormatting>
  <conditionalFormatting sqref="C22:D22 I22:X22 I23 K23 C23 M23 O23 Q23 S23 U23 W23">
    <cfRule type="cellIs" dxfId="3" priority="4" operator="equal">
      <formula>1</formula>
    </cfRule>
  </conditionalFormatting>
  <conditionalFormatting sqref="AB9:AB17">
    <cfRule type="cellIs" dxfId="2" priority="3" operator="equal">
      <formula>1</formula>
    </cfRule>
  </conditionalFormatting>
  <conditionalFormatting sqref="AE9">
    <cfRule type="cellIs" dxfId="1" priority="2" operator="equal">
      <formula>1</formula>
    </cfRule>
  </conditionalFormatting>
  <conditionalFormatting sqref="AE10:AE17">
    <cfRule type="cellIs" dxfId="0" priority="1" operator="equal">
      <formula>1</formula>
    </cfRule>
  </conditionalFormatting>
  <printOptions horizontalCentered="1"/>
  <pageMargins left="0.31496062992125984" right="0.31496062992125984" top="0.55118110236220474" bottom="0.55118110236220474" header="0.31496062992125984" footer="0.31496062992125984"/>
  <pageSetup paperSize="9" scale="5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Y62"/>
  <sheetViews>
    <sheetView view="pageBreakPreview" zoomScale="58" zoomScaleNormal="70" zoomScaleSheetLayoutView="58" workbookViewId="0">
      <selection activeCell="W24" sqref="W24:X26"/>
    </sheetView>
  </sheetViews>
  <sheetFormatPr defaultColWidth="6.59765625" defaultRowHeight="15" x14ac:dyDescent="0.2"/>
  <cols>
    <col min="1" max="1" width="3.296875" style="83" customWidth="1"/>
    <col min="2" max="2" width="12.69921875" style="84" customWidth="1"/>
    <col min="3" max="3" width="4.8984375" style="84" customWidth="1"/>
    <col min="4" max="4" width="4.5" style="84" customWidth="1"/>
    <col min="5" max="5" width="7.296875" style="84" customWidth="1"/>
    <col min="6" max="6" width="4.8984375" style="87" customWidth="1"/>
    <col min="7" max="7" width="15.19921875" style="139" customWidth="1"/>
    <col min="8" max="8" width="4.796875" style="87" customWidth="1"/>
    <col min="9" max="9" width="15.09765625" style="139" customWidth="1"/>
    <col min="10" max="10" width="7.296875" style="139" customWidth="1"/>
    <col min="11" max="13" width="5.19921875" style="87" customWidth="1"/>
    <col min="14" max="14" width="5.19921875" style="165" customWidth="1"/>
    <col min="15" max="15" width="4.8984375" style="87" customWidth="1"/>
    <col min="16" max="16" width="15.09765625" style="139" customWidth="1"/>
    <col min="17" max="17" width="5.09765625" style="87" customWidth="1"/>
    <col min="18" max="18" width="15.19921875" style="139" customWidth="1"/>
    <col min="19" max="21" width="5.19921875" style="87" customWidth="1"/>
    <col min="22" max="22" width="5.19921875" style="88" customWidth="1"/>
    <col min="23" max="29" width="2.796875" style="89" customWidth="1"/>
    <col min="30" max="30" width="5.19921875" style="89" customWidth="1"/>
    <col min="31" max="32" width="5.296875" style="84" customWidth="1"/>
    <col min="33" max="34" width="7.59765625" style="84" customWidth="1"/>
    <col min="35" max="36" width="12.796875" style="84" customWidth="1"/>
    <col min="37" max="38" width="14.69921875" style="84" customWidth="1"/>
    <col min="39" max="43" width="6.59765625" style="111" customWidth="1"/>
    <col min="44" max="259" width="6.59765625" style="84" customWidth="1"/>
    <col min="260" max="16384" width="6.59765625" style="85"/>
  </cols>
  <sheetData>
    <row r="1" spans="1:43" ht="54" customHeight="1" thickBot="1" x14ac:dyDescent="0.25">
      <c r="A1" s="377"/>
      <c r="B1" s="170" t="s">
        <v>449</v>
      </c>
      <c r="C1" s="753"/>
      <c r="D1" s="754"/>
      <c r="E1" s="171" t="s">
        <v>450</v>
      </c>
      <c r="F1" s="172"/>
      <c r="G1" s="588" t="s">
        <v>451</v>
      </c>
      <c r="H1" s="589"/>
      <c r="I1" s="589"/>
      <c r="J1" s="378"/>
      <c r="K1" s="588" t="s">
        <v>452</v>
      </c>
      <c r="L1" s="588"/>
      <c r="M1" s="588"/>
      <c r="N1" s="660"/>
      <c r="O1" s="592" t="s">
        <v>453</v>
      </c>
      <c r="P1" s="593"/>
      <c r="Q1" s="593"/>
      <c r="R1" s="593"/>
      <c r="S1" s="661" t="s">
        <v>454</v>
      </c>
      <c r="T1" s="661"/>
      <c r="U1" s="661"/>
      <c r="V1" s="662"/>
      <c r="W1" s="573" t="s">
        <v>455</v>
      </c>
      <c r="X1" s="574"/>
      <c r="Y1" s="574"/>
      <c r="Z1" s="574"/>
      <c r="AA1" s="574"/>
      <c r="AB1" s="574"/>
      <c r="AC1" s="574"/>
      <c r="AD1" s="575"/>
      <c r="AE1" s="576" t="s">
        <v>456</v>
      </c>
      <c r="AF1" s="577"/>
      <c r="AG1" s="578" t="s">
        <v>457</v>
      </c>
      <c r="AH1" s="579"/>
      <c r="AI1" s="173" t="s">
        <v>1025</v>
      </c>
      <c r="AJ1" s="432"/>
      <c r="AK1" s="741" t="s">
        <v>459</v>
      </c>
      <c r="AL1" s="742"/>
      <c r="AM1" s="121"/>
      <c r="AN1" s="121"/>
      <c r="AO1" s="121"/>
      <c r="AP1" s="121"/>
      <c r="AQ1" s="121"/>
    </row>
    <row r="2" spans="1:43" ht="57.75" customHeight="1" thickBot="1" x14ac:dyDescent="0.25">
      <c r="A2" s="377"/>
      <c r="B2" s="307" t="s">
        <v>1</v>
      </c>
      <c r="C2" s="308" t="s">
        <v>460</v>
      </c>
      <c r="D2" s="309" t="s">
        <v>4</v>
      </c>
      <c r="E2" s="310" t="s">
        <v>461</v>
      </c>
      <c r="F2" s="743" t="s">
        <v>462</v>
      </c>
      <c r="G2" s="744"/>
      <c r="H2" s="745" t="s">
        <v>463</v>
      </c>
      <c r="I2" s="746"/>
      <c r="J2" s="298"/>
      <c r="K2" s="332" t="s">
        <v>464</v>
      </c>
      <c r="L2" s="332" t="s">
        <v>465</v>
      </c>
      <c r="M2" s="332" t="s">
        <v>466</v>
      </c>
      <c r="N2" s="236" t="s">
        <v>467</v>
      </c>
      <c r="O2" s="747" t="s">
        <v>462</v>
      </c>
      <c r="P2" s="748"/>
      <c r="Q2" s="749" t="s">
        <v>463</v>
      </c>
      <c r="R2" s="750"/>
      <c r="S2" s="334" t="s">
        <v>468</v>
      </c>
      <c r="T2" s="334" t="s">
        <v>469</v>
      </c>
      <c r="U2" s="335" t="s">
        <v>470</v>
      </c>
      <c r="V2" s="337" t="s">
        <v>471</v>
      </c>
      <c r="W2" s="311" t="s">
        <v>1022</v>
      </c>
      <c r="X2" s="312">
        <v>1</v>
      </c>
      <c r="Y2" s="312">
        <v>2</v>
      </c>
      <c r="Z2" s="312">
        <v>3</v>
      </c>
      <c r="AA2" s="312">
        <v>4</v>
      </c>
      <c r="AB2" s="312">
        <v>5</v>
      </c>
      <c r="AC2" s="312">
        <v>6</v>
      </c>
      <c r="AD2" s="313" t="s">
        <v>1018</v>
      </c>
      <c r="AE2" s="314" t="s">
        <v>1019</v>
      </c>
      <c r="AF2" s="315" t="s">
        <v>1076</v>
      </c>
      <c r="AG2" s="316" t="s">
        <v>1020</v>
      </c>
      <c r="AH2" s="317" t="s">
        <v>472</v>
      </c>
      <c r="AI2" s="751" t="s">
        <v>458</v>
      </c>
      <c r="AJ2" s="752"/>
      <c r="AK2" s="318" t="s">
        <v>1023</v>
      </c>
      <c r="AL2" s="319" t="s">
        <v>1024</v>
      </c>
      <c r="AM2" s="121"/>
      <c r="AN2" s="121"/>
      <c r="AO2" s="121"/>
      <c r="AP2" s="121"/>
      <c r="AQ2" s="121"/>
    </row>
    <row r="3" spans="1:43" ht="17.25" customHeight="1" x14ac:dyDescent="0.2">
      <c r="A3" s="731">
        <v>1</v>
      </c>
      <c r="B3" s="654" t="str">
        <f>LOOKUP(A3,Team_No,Team_Names_1)</f>
        <v>S-Tur</v>
      </c>
      <c r="C3" s="543" t="str">
        <f>'Boat allocation &amp; OOD'!G4</f>
        <v>H17</v>
      </c>
      <c r="D3" s="561" t="str">
        <f>IF(C3=0,"",LOOKUP(C3,Hobie_No,Sail_No))</f>
        <v>592</v>
      </c>
      <c r="E3" s="534"/>
      <c r="F3" s="175"/>
      <c r="G3" s="176"/>
      <c r="H3" s="177"/>
      <c r="I3" s="176"/>
      <c r="J3" s="561" t="s">
        <v>1047</v>
      </c>
      <c r="K3" s="665"/>
      <c r="L3" s="665"/>
      <c r="M3" s="665"/>
      <c r="N3" s="641">
        <f>SUM(K5:M5)</f>
        <v>0</v>
      </c>
      <c r="O3" s="179"/>
      <c r="P3" s="176"/>
      <c r="Q3" s="180"/>
      <c r="R3" s="176"/>
      <c r="S3" s="690"/>
      <c r="T3" s="690"/>
      <c r="U3" s="690"/>
      <c r="V3" s="695">
        <f>SUM(S5:U6)</f>
        <v>0</v>
      </c>
      <c r="W3" s="182"/>
      <c r="X3" s="183"/>
      <c r="Y3" s="183"/>
      <c r="Z3" s="183"/>
      <c r="AA3" s="183"/>
      <c r="AB3" s="183"/>
      <c r="AC3" s="184"/>
      <c r="AD3" s="738">
        <f>SUM(W4:AC6)</f>
        <v>0</v>
      </c>
      <c r="AE3" s="722">
        <f>N3</f>
        <v>0</v>
      </c>
      <c r="AF3" s="725">
        <f>V3</f>
        <v>0</v>
      </c>
      <c r="AG3" s="728">
        <f>SUM(AD3:AF6)</f>
        <v>0</v>
      </c>
      <c r="AH3" s="704">
        <f t="shared" ref="AH3" si="0">IF(AG3&gt;99,"-",(RANK(AG3,$AG$3:$AG$50,1)))</f>
        <v>1</v>
      </c>
      <c r="AI3" s="707"/>
      <c r="AJ3" s="708"/>
      <c r="AK3" s="717" t="str">
        <f>IF(B3=0,"",LOOKUP(A3,Team_No,Team_Names_2))</f>
        <v>Surfin Turtles</v>
      </c>
      <c r="AL3" s="718"/>
      <c r="AM3" s="121"/>
      <c r="AN3" s="121"/>
      <c r="AO3" s="121"/>
      <c r="AP3" s="121"/>
      <c r="AQ3" s="121"/>
    </row>
    <row r="4" spans="1:43" ht="18" customHeight="1" x14ac:dyDescent="0.25">
      <c r="A4" s="731"/>
      <c r="B4" s="655"/>
      <c r="C4" s="544"/>
      <c r="D4" s="562"/>
      <c r="E4" s="535"/>
      <c r="F4" s="186"/>
      <c r="G4" s="187" t="str">
        <f t="shared" ref="G4:G6" si="1">IF(F4=0,"",LOOKUP(F4,Sailor_No,Sailor_Name))</f>
        <v/>
      </c>
      <c r="H4" s="188"/>
      <c r="I4" s="187" t="str">
        <f>IF(H4=0,"",LOOKUP(H4,[1]Sailors!$A$2:$A$400,[1]Sailors!$C$2:$C$400))</f>
        <v/>
      </c>
      <c r="J4" s="569"/>
      <c r="K4" s="664"/>
      <c r="L4" s="664"/>
      <c r="M4" s="664"/>
      <c r="N4" s="642"/>
      <c r="O4" s="189"/>
      <c r="P4" s="187" t="str">
        <f t="shared" ref="P4:P6" si="2">IF(O4=0,"",LOOKUP(O4,Sailor_No,Sailor_Name))</f>
        <v/>
      </c>
      <c r="Q4" s="190"/>
      <c r="R4" s="187" t="str">
        <f t="shared" ref="R4:R6" si="3">IF(Q4=0,"",LOOKUP(Q4,Sailor_No,Sailor_Name))</f>
        <v/>
      </c>
      <c r="S4" s="691"/>
      <c r="T4" s="691"/>
      <c r="U4" s="691"/>
      <c r="V4" s="696" t="e">
        <f>SUM(#REF!)</f>
        <v>#REF!</v>
      </c>
      <c r="W4" s="546" t="str">
        <f>IF(E3="N",$H$53,IF(E4="Y",0,"-"))</f>
        <v>-</v>
      </c>
      <c r="X4" s="191"/>
      <c r="Y4" s="191"/>
      <c r="Z4" s="191"/>
      <c r="AA4" s="191"/>
      <c r="AB4" s="191"/>
      <c r="AC4" s="192"/>
      <c r="AD4" s="739"/>
      <c r="AE4" s="723"/>
      <c r="AF4" s="726"/>
      <c r="AG4" s="729"/>
      <c r="AH4" s="705"/>
      <c r="AI4" s="709"/>
      <c r="AJ4" s="710"/>
      <c r="AK4" s="320" t="str">
        <f>G4</f>
        <v/>
      </c>
      <c r="AL4" s="321" t="str">
        <f>P4</f>
        <v/>
      </c>
      <c r="AM4" s="121"/>
      <c r="AN4" s="121"/>
      <c r="AO4" s="121"/>
      <c r="AP4" s="121"/>
      <c r="AQ4" s="121"/>
    </row>
    <row r="5" spans="1:43" ht="18" customHeight="1" x14ac:dyDescent="0.25">
      <c r="A5" s="731"/>
      <c r="B5" s="655"/>
      <c r="C5" s="544"/>
      <c r="D5" s="562"/>
      <c r="E5" s="535"/>
      <c r="F5" s="186"/>
      <c r="G5" s="187" t="str">
        <f t="shared" si="1"/>
        <v/>
      </c>
      <c r="H5" s="193"/>
      <c r="I5" s="187" t="str">
        <f t="shared" ref="I5:I6" si="4">IF(H5=0,"",LOOKUP(H5,Sailor_No,Sailor_Name))</f>
        <v/>
      </c>
      <c r="J5" s="567" t="s">
        <v>456</v>
      </c>
      <c r="K5" s="666">
        <f>IF(K3&lt;=15,K3,LOOKUP(K3,$I$53:$I$62,$L$53:$L$62))</f>
        <v>0</v>
      </c>
      <c r="L5" s="666">
        <f>IF(L3&lt;=15,L3,LOOKUP(L3,$I$53:$I$62,$L$53:$L$62))</f>
        <v>0</v>
      </c>
      <c r="M5" s="667">
        <f>IF(M3&lt;=15,M3,LOOKUP(M3,$I$53:$I$62,$L$53:$L$62))</f>
        <v>0</v>
      </c>
      <c r="N5" s="642"/>
      <c r="O5" s="189"/>
      <c r="P5" s="187" t="str">
        <f t="shared" si="2"/>
        <v/>
      </c>
      <c r="Q5" s="190"/>
      <c r="R5" s="187" t="str">
        <f t="shared" si="3"/>
        <v/>
      </c>
      <c r="S5" s="666">
        <f>IF(S3&lt;=15,S3,LOOKUP(S3,$I$53:$I$62,$L$53:$L$62))</f>
        <v>0</v>
      </c>
      <c r="T5" s="666">
        <f>IF(T3&lt;=15,T3,LOOKUP(T3,$I$53:$I$62,$L$53:$L$62))</f>
        <v>0</v>
      </c>
      <c r="U5" s="666">
        <f>IF(U3&lt;=15,U3,LOOKUP(U3,$I$53:$I$62,$L$53:$L$62))</f>
        <v>0</v>
      </c>
      <c r="V5" s="696"/>
      <c r="W5" s="547"/>
      <c r="X5" s="191"/>
      <c r="Y5" s="191"/>
      <c r="Z5" s="191"/>
      <c r="AA5" s="191"/>
      <c r="AB5" s="191"/>
      <c r="AC5" s="192"/>
      <c r="AD5" s="739"/>
      <c r="AE5" s="723"/>
      <c r="AF5" s="726"/>
      <c r="AG5" s="729"/>
      <c r="AH5" s="705"/>
      <c r="AI5" s="709"/>
      <c r="AJ5" s="710"/>
      <c r="AK5" s="322" t="str">
        <f>G5</f>
        <v/>
      </c>
      <c r="AL5" s="323" t="str">
        <f>P5</f>
        <v/>
      </c>
      <c r="AM5" s="121"/>
      <c r="AN5" s="121"/>
      <c r="AO5" s="121"/>
      <c r="AP5" s="121"/>
      <c r="AQ5" s="121"/>
    </row>
    <row r="6" spans="1:43" ht="18" customHeight="1" thickBot="1" x14ac:dyDescent="0.3">
      <c r="A6" s="731"/>
      <c r="B6" s="656"/>
      <c r="C6" s="545"/>
      <c r="D6" s="563"/>
      <c r="E6" s="536"/>
      <c r="F6" s="194"/>
      <c r="G6" s="195" t="str">
        <f t="shared" si="1"/>
        <v/>
      </c>
      <c r="H6" s="196"/>
      <c r="I6" s="195" t="str">
        <f t="shared" si="4"/>
        <v/>
      </c>
      <c r="J6" s="568"/>
      <c r="K6" s="645"/>
      <c r="L6" s="645"/>
      <c r="M6" s="668"/>
      <c r="N6" s="643"/>
      <c r="O6" s="197"/>
      <c r="P6" s="195" t="str">
        <f t="shared" si="2"/>
        <v/>
      </c>
      <c r="Q6" s="198"/>
      <c r="R6" s="195" t="str">
        <f t="shared" si="3"/>
        <v/>
      </c>
      <c r="S6" s="645"/>
      <c r="T6" s="645"/>
      <c r="U6" s="645"/>
      <c r="V6" s="697"/>
      <c r="W6" s="548"/>
      <c r="X6" s="199"/>
      <c r="Y6" s="199"/>
      <c r="Z6" s="199"/>
      <c r="AA6" s="199"/>
      <c r="AB6" s="199"/>
      <c r="AC6" s="200"/>
      <c r="AD6" s="740"/>
      <c r="AE6" s="724"/>
      <c r="AF6" s="727"/>
      <c r="AG6" s="730"/>
      <c r="AH6" s="706"/>
      <c r="AI6" s="711"/>
      <c r="AJ6" s="712"/>
      <c r="AK6" s="324" t="str">
        <f>G6</f>
        <v/>
      </c>
      <c r="AL6" s="325" t="str">
        <f>P6</f>
        <v/>
      </c>
      <c r="AM6" s="121"/>
      <c r="AN6" s="121"/>
      <c r="AO6" s="121"/>
      <c r="AP6" s="121"/>
      <c r="AQ6" s="121"/>
    </row>
    <row r="7" spans="1:43" ht="18" customHeight="1" x14ac:dyDescent="0.2">
      <c r="A7" s="731">
        <v>2</v>
      </c>
      <c r="B7" s="540" t="str">
        <f>LOOKUP(A7,Team_No,Team_Names_1)</f>
        <v>S-Tun</v>
      </c>
      <c r="C7" s="543" t="str">
        <f>'Boat allocation &amp; OOD'!G5</f>
        <v>H18</v>
      </c>
      <c r="D7" s="561" t="str">
        <f>IF(C7=0,"",LOOKUP(C7,Hobie_No,Sail_No))</f>
        <v>297</v>
      </c>
      <c r="E7" s="537"/>
      <c r="F7" s="186"/>
      <c r="G7" s="187"/>
      <c r="H7" s="193"/>
      <c r="I7" s="187"/>
      <c r="J7" s="669" t="s">
        <v>1047</v>
      </c>
      <c r="K7" s="663"/>
      <c r="L7" s="663"/>
      <c r="M7" s="663"/>
      <c r="N7" s="641">
        <f>SUM(K9:M9)</f>
        <v>0</v>
      </c>
      <c r="O7" s="202"/>
      <c r="P7" s="187"/>
      <c r="Q7" s="190"/>
      <c r="R7" s="187"/>
      <c r="S7" s="692"/>
      <c r="T7" s="690"/>
      <c r="U7" s="690"/>
      <c r="V7" s="695">
        <f>SUM(S9:U10)</f>
        <v>0</v>
      </c>
      <c r="W7" s="204"/>
      <c r="X7" s="191"/>
      <c r="Y7" s="191"/>
      <c r="Z7" s="191"/>
      <c r="AA7" s="191"/>
      <c r="AB7" s="191"/>
      <c r="AC7" s="192"/>
      <c r="AD7" s="326"/>
      <c r="AE7" s="722">
        <f>N7</f>
        <v>0</v>
      </c>
      <c r="AF7" s="725">
        <f t="shared" ref="AF7" si="5">V7</f>
        <v>0</v>
      </c>
      <c r="AG7" s="728">
        <f t="shared" ref="AG7" si="6">SUM(AD7:AF10)</f>
        <v>0</v>
      </c>
      <c r="AH7" s="704">
        <f t="shared" ref="AH7" si="7">IF(AG7&gt;99,"-",(RANK(AG7,$AG$3:$AG$50,1)))</f>
        <v>1</v>
      </c>
      <c r="AI7" s="707"/>
      <c r="AJ7" s="708"/>
      <c r="AK7" s="717" t="str">
        <f>IF(B7=0,"",LOOKUP(A7,Team_No,Team_Names_2))</f>
        <v>Surfin Tunas</v>
      </c>
      <c r="AL7" s="718"/>
      <c r="AM7" s="121"/>
      <c r="AN7" s="121"/>
      <c r="AO7" s="121"/>
      <c r="AP7" s="121"/>
      <c r="AQ7" s="121"/>
    </row>
    <row r="8" spans="1:43" ht="18" customHeight="1" x14ac:dyDescent="0.25">
      <c r="A8" s="731"/>
      <c r="B8" s="541"/>
      <c r="C8" s="544"/>
      <c r="D8" s="562"/>
      <c r="E8" s="538"/>
      <c r="F8" s="186"/>
      <c r="G8" s="187" t="str">
        <f>IF(F8=0,"",LOOKUP(F8,Sailor_No,Sailor_Name))</f>
        <v/>
      </c>
      <c r="H8" s="193"/>
      <c r="I8" s="187" t="str">
        <f>IF(H8=0,"",LOOKUP(H8,Sailor_No,Sailor_Name))</f>
        <v/>
      </c>
      <c r="J8" s="569"/>
      <c r="K8" s="664"/>
      <c r="L8" s="664"/>
      <c r="M8" s="664"/>
      <c r="N8" s="642"/>
      <c r="O8" s="202"/>
      <c r="P8" s="187" t="str">
        <f>IF(O8=0,"",LOOKUP(O8,Sailor_No,Sailor_Name))</f>
        <v/>
      </c>
      <c r="Q8" s="190"/>
      <c r="R8" s="187" t="str">
        <f>IF(Q8=0,"",LOOKUP(Q8,Sailor_No,Sailor_Name))</f>
        <v/>
      </c>
      <c r="S8" s="691"/>
      <c r="T8" s="691"/>
      <c r="U8" s="691"/>
      <c r="V8" s="696" t="e">
        <f>SUM(#REF!)</f>
        <v>#REF!</v>
      </c>
      <c r="W8" s="546" t="str">
        <f>IF(E7="N",$H$53,IF(E8="Y",0,"-"))</f>
        <v>-</v>
      </c>
      <c r="X8" s="191"/>
      <c r="Y8" s="191"/>
      <c r="Z8" s="191"/>
      <c r="AA8" s="191"/>
      <c r="AB8" s="191"/>
      <c r="AC8" s="192"/>
      <c r="AD8" s="719">
        <f>SUM(W8:AC10)</f>
        <v>0</v>
      </c>
      <c r="AE8" s="723"/>
      <c r="AF8" s="726"/>
      <c r="AG8" s="729"/>
      <c r="AH8" s="705"/>
      <c r="AI8" s="709"/>
      <c r="AJ8" s="710"/>
      <c r="AK8" s="320" t="str">
        <f>G8</f>
        <v/>
      </c>
      <c r="AL8" s="321" t="str">
        <f>P8</f>
        <v/>
      </c>
      <c r="AM8" s="121"/>
      <c r="AN8" s="121"/>
      <c r="AO8" s="121"/>
      <c r="AP8" s="121"/>
      <c r="AQ8" s="121"/>
    </row>
    <row r="9" spans="1:43" ht="18" customHeight="1" x14ac:dyDescent="0.25">
      <c r="A9" s="731"/>
      <c r="B9" s="541"/>
      <c r="C9" s="544"/>
      <c r="D9" s="562"/>
      <c r="E9" s="538"/>
      <c r="F9" s="186"/>
      <c r="G9" s="187" t="str">
        <f>IF(F9=0,"",LOOKUP(F9,Sailor_No,Sailor_Name))</f>
        <v/>
      </c>
      <c r="H9" s="193"/>
      <c r="I9" s="187" t="str">
        <f>IF(H9=0,"",LOOKUP(H9,Sailor_No,Sailor_Name))</f>
        <v/>
      </c>
      <c r="J9" s="677" t="s">
        <v>456</v>
      </c>
      <c r="K9" s="644">
        <f>IF(K7&lt;=15,K7,LOOKUP(K7,$I$53:$I$62,$L$53:$L$62))</f>
        <v>0</v>
      </c>
      <c r="L9" s="644">
        <f>IF(L7&lt;=15,L7,LOOKUP(L7,$I$53:$I$62,$L$53:$L$62))</f>
        <v>0</v>
      </c>
      <c r="M9" s="678">
        <f>IF(M7&lt;=15,M7,LOOKUP(M7,$I$53:$I$62,$L$53:$L$62))</f>
        <v>0</v>
      </c>
      <c r="N9" s="642"/>
      <c r="O9" s="202"/>
      <c r="P9" s="187" t="str">
        <f>IF(O9=0,"",LOOKUP(O9,Sailor_No,Sailor_Name))</f>
        <v/>
      </c>
      <c r="Q9" s="190"/>
      <c r="R9" s="187" t="str">
        <f>IF(Q9=0,"",LOOKUP(Q9,Sailor_No,Sailor_Name))</f>
        <v/>
      </c>
      <c r="S9" s="666">
        <f>IF(S7&lt;=15,S7,LOOKUP(S7,$I$53:$I$62,$L$53:$L$62))</f>
        <v>0</v>
      </c>
      <c r="T9" s="666">
        <f>IF(T7&lt;=15,T7,LOOKUP(T7,$I$53:$I$62,$L$53:$L$62))</f>
        <v>0</v>
      </c>
      <c r="U9" s="666">
        <f>IF(U7&lt;=15,U7,LOOKUP(U7,$I$53:$I$62,$L$53:$L$62))</f>
        <v>0</v>
      </c>
      <c r="V9" s="696"/>
      <c r="W9" s="547"/>
      <c r="X9" s="191"/>
      <c r="Y9" s="191"/>
      <c r="Z9" s="191"/>
      <c r="AA9" s="191"/>
      <c r="AB9" s="191"/>
      <c r="AC9" s="192"/>
      <c r="AD9" s="720"/>
      <c r="AE9" s="723"/>
      <c r="AF9" s="726"/>
      <c r="AG9" s="729"/>
      <c r="AH9" s="705"/>
      <c r="AI9" s="709"/>
      <c r="AJ9" s="710"/>
      <c r="AK9" s="322" t="str">
        <f>G9</f>
        <v/>
      </c>
      <c r="AL9" s="323" t="str">
        <f>P9</f>
        <v/>
      </c>
      <c r="AM9" s="121"/>
      <c r="AN9" s="121"/>
      <c r="AO9" s="121"/>
      <c r="AP9" s="121"/>
      <c r="AQ9" s="121"/>
    </row>
    <row r="10" spans="1:43" ht="18" customHeight="1" thickBot="1" x14ac:dyDescent="0.3">
      <c r="A10" s="731"/>
      <c r="B10" s="542"/>
      <c r="C10" s="545"/>
      <c r="D10" s="563"/>
      <c r="E10" s="539"/>
      <c r="F10" s="194"/>
      <c r="G10" s="195" t="str">
        <f>IF(F10=0,"",LOOKUP(F10,Sailor_No,Sailor_Name))</f>
        <v/>
      </c>
      <c r="H10" s="196"/>
      <c r="I10" s="195" t="str">
        <f>IF(H10=0,"",LOOKUP(H10,Sailor_No,Sailor_Name))</f>
        <v/>
      </c>
      <c r="J10" s="568"/>
      <c r="K10" s="645"/>
      <c r="L10" s="645"/>
      <c r="M10" s="668"/>
      <c r="N10" s="643"/>
      <c r="O10" s="207"/>
      <c r="P10" s="195" t="str">
        <f>IF(O10=0,"",LOOKUP(O10,Sailor_No,Sailor_Name))</f>
        <v/>
      </c>
      <c r="Q10" s="198"/>
      <c r="R10" s="195" t="str">
        <f>IF(Q10=0,"",LOOKUP(Q10,Sailor_No,Sailor_Name))</f>
        <v/>
      </c>
      <c r="S10" s="645"/>
      <c r="T10" s="645"/>
      <c r="U10" s="645"/>
      <c r="V10" s="697"/>
      <c r="W10" s="548"/>
      <c r="X10" s="199"/>
      <c r="Y10" s="199"/>
      <c r="Z10" s="199"/>
      <c r="AA10" s="199"/>
      <c r="AB10" s="199"/>
      <c r="AC10" s="200"/>
      <c r="AD10" s="734"/>
      <c r="AE10" s="724"/>
      <c r="AF10" s="727"/>
      <c r="AG10" s="730"/>
      <c r="AH10" s="706"/>
      <c r="AI10" s="711"/>
      <c r="AJ10" s="712"/>
      <c r="AK10" s="324" t="str">
        <f>G10</f>
        <v/>
      </c>
      <c r="AL10" s="325" t="str">
        <f>P10</f>
        <v/>
      </c>
      <c r="AM10" s="121"/>
      <c r="AN10" s="121"/>
      <c r="AO10" s="121"/>
      <c r="AP10" s="121"/>
      <c r="AQ10" s="121"/>
    </row>
    <row r="11" spans="1:43" ht="18" customHeight="1" x14ac:dyDescent="0.2">
      <c r="A11" s="731">
        <v>3</v>
      </c>
      <c r="B11" s="657" t="str">
        <f>LOOKUP(A11,Team_No,Team_Names_1)</f>
        <v>16s-1</v>
      </c>
      <c r="C11" s="543" t="str">
        <f>'Boat allocation &amp; OOD'!G6</f>
        <v>H10</v>
      </c>
      <c r="D11" s="561" t="str">
        <f>IF(C11=0,"",LOOKUP(C11,Hobie_No,Sail_No))</f>
        <v>679</v>
      </c>
      <c r="E11" s="537"/>
      <c r="F11" s="186"/>
      <c r="G11" s="187"/>
      <c r="H11" s="193"/>
      <c r="I11" s="187"/>
      <c r="J11" s="561" t="s">
        <v>1047</v>
      </c>
      <c r="K11" s="663"/>
      <c r="L11" s="663"/>
      <c r="M11" s="663"/>
      <c r="N11" s="641">
        <f>SUM(K13:M14)</f>
        <v>0</v>
      </c>
      <c r="O11" s="202"/>
      <c r="P11" s="187"/>
      <c r="Q11" s="190"/>
      <c r="R11" s="187"/>
      <c r="S11" s="690"/>
      <c r="T11" s="690"/>
      <c r="U11" s="690"/>
      <c r="V11" s="695">
        <f>SUM(S13:U14)</f>
        <v>0</v>
      </c>
      <c r="W11" s="204"/>
      <c r="X11" s="191"/>
      <c r="Y11" s="191"/>
      <c r="Z11" s="191"/>
      <c r="AA11" s="191"/>
      <c r="AB11" s="191"/>
      <c r="AC11" s="192"/>
      <c r="AD11" s="326"/>
      <c r="AE11" s="722">
        <f>N11</f>
        <v>0</v>
      </c>
      <c r="AF11" s="725">
        <f t="shared" ref="AF11" si="8">V11</f>
        <v>0</v>
      </c>
      <c r="AG11" s="728">
        <f t="shared" ref="AG11" si="9">SUM(AD11:AF14)</f>
        <v>0</v>
      </c>
      <c r="AH11" s="704">
        <f t="shared" ref="AH11" si="10">IF(AG11&gt;99,"-",(RANK(AG11,$AG$3:$AG$50,1)))</f>
        <v>1</v>
      </c>
      <c r="AI11" s="707"/>
      <c r="AJ11" s="708"/>
      <c r="AK11" s="717" t="str">
        <f>IF(B11=0,"",LOOKUP(A11,Team_No,Team_Names_2))</f>
        <v>16s-1</v>
      </c>
      <c r="AL11" s="718"/>
      <c r="AM11" s="121"/>
      <c r="AN11" s="121"/>
      <c r="AO11" s="121"/>
      <c r="AP11" s="121"/>
      <c r="AQ11" s="121"/>
    </row>
    <row r="12" spans="1:43" ht="18" customHeight="1" x14ac:dyDescent="0.25">
      <c r="A12" s="731"/>
      <c r="B12" s="658"/>
      <c r="C12" s="544"/>
      <c r="D12" s="562"/>
      <c r="E12" s="538"/>
      <c r="F12" s="186"/>
      <c r="G12" s="187" t="str">
        <f>IF(F12=0,"",LOOKUP(F12,Sailor_No,Sailor_Name))</f>
        <v/>
      </c>
      <c r="H12" s="193"/>
      <c r="I12" s="187" t="str">
        <f>IF(H12=0,"",LOOKUP(H12,Sailor_No,Sailor_Name))</f>
        <v/>
      </c>
      <c r="J12" s="569"/>
      <c r="K12" s="664"/>
      <c r="L12" s="664"/>
      <c r="M12" s="664"/>
      <c r="N12" s="642"/>
      <c r="O12" s="202"/>
      <c r="P12" s="187" t="str">
        <f>IF(O12=0,"",LOOKUP(O12,Sailor_No,Sailor_Name))</f>
        <v/>
      </c>
      <c r="Q12" s="190"/>
      <c r="R12" s="187" t="str">
        <f>IF(Q12=0,"",LOOKUP(Q12,Sailor_No,Sailor_Name))</f>
        <v/>
      </c>
      <c r="S12" s="691"/>
      <c r="T12" s="691"/>
      <c r="U12" s="691"/>
      <c r="V12" s="696" t="e">
        <f>SUM(#REF!)</f>
        <v>#REF!</v>
      </c>
      <c r="W12" s="546" t="str">
        <f>IF(E11="N",$H$53,IF(E12="Y",0,"-"))</f>
        <v>-</v>
      </c>
      <c r="X12" s="191"/>
      <c r="Y12" s="191"/>
      <c r="Z12" s="191"/>
      <c r="AA12" s="191"/>
      <c r="AB12" s="191"/>
      <c r="AC12" s="192"/>
      <c r="AD12" s="719">
        <f>SUM(W12:AC14)</f>
        <v>0</v>
      </c>
      <c r="AE12" s="723"/>
      <c r="AF12" s="726"/>
      <c r="AG12" s="729"/>
      <c r="AH12" s="705"/>
      <c r="AI12" s="709"/>
      <c r="AJ12" s="710"/>
      <c r="AK12" s="320" t="str">
        <f>G12</f>
        <v/>
      </c>
      <c r="AL12" s="321" t="str">
        <f>P12</f>
        <v/>
      </c>
      <c r="AM12" s="121"/>
      <c r="AN12" s="121"/>
      <c r="AO12" s="121"/>
      <c r="AP12" s="121"/>
      <c r="AQ12" s="121"/>
    </row>
    <row r="13" spans="1:43" ht="18" customHeight="1" x14ac:dyDescent="0.25">
      <c r="A13" s="731"/>
      <c r="B13" s="658"/>
      <c r="C13" s="544"/>
      <c r="D13" s="562"/>
      <c r="E13" s="538"/>
      <c r="F13" s="186"/>
      <c r="G13" s="187" t="str">
        <f>IF(F13=0,"",LOOKUP(F13,Sailor_No,Sailor_Name))</f>
        <v/>
      </c>
      <c r="H13" s="193"/>
      <c r="I13" s="187" t="str">
        <f>IF(H13=0,"",LOOKUP(H13,Sailor_No,Sailor_Name))</f>
        <v/>
      </c>
      <c r="J13" s="567" t="s">
        <v>456</v>
      </c>
      <c r="K13" s="644">
        <f>IF(K11&lt;=15,K11,LOOKUP(K11,$I$53:$I$62,$L$53:$L$62))</f>
        <v>0</v>
      </c>
      <c r="L13" s="644">
        <f>IF(L11&lt;=15,L11,LOOKUP(L11,$I$53:$I$62,$L$53:$L$62))</f>
        <v>0</v>
      </c>
      <c r="M13" s="678">
        <f>IF(M11&lt;=15,M11,LOOKUP(M11,$I$53:$I$62,$L$53:$L$62))</f>
        <v>0</v>
      </c>
      <c r="N13" s="642"/>
      <c r="O13" s="202"/>
      <c r="P13" s="187" t="str">
        <f>IF(O13=0,"",LOOKUP(O13,Sailor_No,Sailor_Name))</f>
        <v/>
      </c>
      <c r="Q13" s="190"/>
      <c r="R13" s="187" t="str">
        <f>IF(Q13=0,"",LOOKUP(Q13,Sailor_No,Sailor_Name))</f>
        <v/>
      </c>
      <c r="S13" s="666">
        <f>IF(S11&lt;=15,S11,LOOKUP(S11,$I$53:$I$62,$L$53:$L$62))</f>
        <v>0</v>
      </c>
      <c r="T13" s="666">
        <f>IF(T11&lt;=15,T11,LOOKUP(T11,$I$53:$I$62,$L$53:$L$62))</f>
        <v>0</v>
      </c>
      <c r="U13" s="666">
        <f>IF(U11&lt;=15,U11,LOOKUP(U11,$I$53:$I$62,$L$53:$L$62))</f>
        <v>0</v>
      </c>
      <c r="V13" s="696"/>
      <c r="W13" s="547"/>
      <c r="X13" s="191"/>
      <c r="Y13" s="191"/>
      <c r="Z13" s="191"/>
      <c r="AA13" s="191"/>
      <c r="AB13" s="191"/>
      <c r="AC13" s="192"/>
      <c r="AD13" s="720"/>
      <c r="AE13" s="723"/>
      <c r="AF13" s="726"/>
      <c r="AG13" s="729"/>
      <c r="AH13" s="705"/>
      <c r="AI13" s="709"/>
      <c r="AJ13" s="710"/>
      <c r="AK13" s="322" t="str">
        <f>G13</f>
        <v/>
      </c>
      <c r="AL13" s="323" t="str">
        <f>P13</f>
        <v/>
      </c>
      <c r="AM13" s="121"/>
      <c r="AN13" s="121"/>
      <c r="AO13" s="121"/>
      <c r="AP13" s="121"/>
      <c r="AQ13" s="121"/>
    </row>
    <row r="14" spans="1:43" ht="18" customHeight="1" thickBot="1" x14ac:dyDescent="0.3">
      <c r="A14" s="731"/>
      <c r="B14" s="659"/>
      <c r="C14" s="545"/>
      <c r="D14" s="563"/>
      <c r="E14" s="539"/>
      <c r="F14" s="194"/>
      <c r="G14" s="195" t="str">
        <f>IF(F14=0,"",LOOKUP(F14,Sailor_No,Sailor_Name))</f>
        <v/>
      </c>
      <c r="H14" s="196"/>
      <c r="I14" s="195" t="str">
        <f>IF(H14=0,"",LOOKUP(H14,Sailor_No,Sailor_Name))</f>
        <v/>
      </c>
      <c r="J14" s="568"/>
      <c r="K14" s="645"/>
      <c r="L14" s="645"/>
      <c r="M14" s="668"/>
      <c r="N14" s="643"/>
      <c r="O14" s="207"/>
      <c r="P14" s="195" t="str">
        <f>IF(O14=0,"",LOOKUP(O14,Sailor_No,Sailor_Name))</f>
        <v/>
      </c>
      <c r="Q14" s="198"/>
      <c r="R14" s="195" t="str">
        <f>IF(Q14=0,"",LOOKUP(Q14,Sailor_No,Sailor_Name))</f>
        <v/>
      </c>
      <c r="S14" s="645"/>
      <c r="T14" s="645"/>
      <c r="U14" s="645"/>
      <c r="V14" s="697"/>
      <c r="W14" s="548"/>
      <c r="X14" s="199"/>
      <c r="Y14" s="199"/>
      <c r="Z14" s="199"/>
      <c r="AA14" s="199"/>
      <c r="AB14" s="199"/>
      <c r="AC14" s="200"/>
      <c r="AD14" s="734"/>
      <c r="AE14" s="724"/>
      <c r="AF14" s="727"/>
      <c r="AG14" s="730"/>
      <c r="AH14" s="706"/>
      <c r="AI14" s="711"/>
      <c r="AJ14" s="712"/>
      <c r="AK14" s="324" t="str">
        <f>G14</f>
        <v/>
      </c>
      <c r="AL14" s="325" t="str">
        <f>P14</f>
        <v/>
      </c>
      <c r="AM14" s="121"/>
      <c r="AN14" s="121"/>
      <c r="AO14" s="121"/>
      <c r="AP14" s="121"/>
      <c r="AQ14" s="121"/>
    </row>
    <row r="15" spans="1:43" ht="18" customHeight="1" x14ac:dyDescent="0.2">
      <c r="A15" s="731">
        <v>4</v>
      </c>
      <c r="B15" s="648" t="str">
        <f>LOOKUP(A15,Team_No,Team_Names_1)</f>
        <v>16s-2</v>
      </c>
      <c r="C15" s="543" t="str">
        <f>'Boat allocation &amp; OOD'!G7</f>
        <v>H11</v>
      </c>
      <c r="D15" s="561" t="str">
        <f>IF(C15=0,"",LOOKUP(C15,Hobie_No,Sail_No))</f>
        <v>681</v>
      </c>
      <c r="E15" s="537"/>
      <c r="F15" s="186"/>
      <c r="G15" s="187"/>
      <c r="H15" s="193"/>
      <c r="I15" s="187"/>
      <c r="J15" s="561" t="s">
        <v>1047</v>
      </c>
      <c r="K15" s="663"/>
      <c r="L15" s="663"/>
      <c r="M15" s="663"/>
      <c r="N15" s="641">
        <f>SUM(K17:M18)</f>
        <v>0</v>
      </c>
      <c r="O15" s="202"/>
      <c r="P15" s="187"/>
      <c r="Q15" s="190"/>
      <c r="R15" s="187"/>
      <c r="S15" s="690"/>
      <c r="T15" s="690"/>
      <c r="U15" s="690"/>
      <c r="V15" s="695">
        <f>SUM(S17:U18)</f>
        <v>0</v>
      </c>
      <c r="W15" s="204"/>
      <c r="X15" s="191"/>
      <c r="Y15" s="191"/>
      <c r="Z15" s="191"/>
      <c r="AA15" s="191"/>
      <c r="AB15" s="191"/>
      <c r="AC15" s="192"/>
      <c r="AD15" s="326"/>
      <c r="AE15" s="722">
        <f>N15</f>
        <v>0</v>
      </c>
      <c r="AF15" s="725">
        <f t="shared" ref="AF15" si="11">V15</f>
        <v>0</v>
      </c>
      <c r="AG15" s="728">
        <f t="shared" ref="AG15" si="12">SUM(AD15:AF18)</f>
        <v>0</v>
      </c>
      <c r="AH15" s="704">
        <f t="shared" ref="AH15" si="13">IF(AG15&gt;99,"-",(RANK(AG15,$AG$3:$AG$50,1)))</f>
        <v>1</v>
      </c>
      <c r="AI15" s="707"/>
      <c r="AJ15" s="708"/>
      <c r="AK15" s="717" t="str">
        <f>IF(B15=0,"",LOOKUP(A15,Team_No,Team_Names_2))</f>
        <v>16s-2</v>
      </c>
      <c r="AL15" s="718"/>
      <c r="AM15" s="121"/>
      <c r="AN15" s="121"/>
      <c r="AO15" s="121"/>
      <c r="AP15" s="121"/>
      <c r="AQ15" s="121"/>
    </row>
    <row r="16" spans="1:43" ht="18" customHeight="1" x14ac:dyDescent="0.25">
      <c r="A16" s="731"/>
      <c r="B16" s="649"/>
      <c r="C16" s="544"/>
      <c r="D16" s="562"/>
      <c r="E16" s="538"/>
      <c r="F16" s="186"/>
      <c r="G16" s="187" t="str">
        <f>IF(F16=0,"",LOOKUP(F16,Sailor_No,Sailor_Name))</f>
        <v/>
      </c>
      <c r="H16" s="193"/>
      <c r="I16" s="187" t="str">
        <f>IF(H16=0,"",LOOKUP(H16,Sailor_No,Sailor_Name))</f>
        <v/>
      </c>
      <c r="J16" s="569"/>
      <c r="K16" s="664"/>
      <c r="L16" s="664"/>
      <c r="M16" s="664"/>
      <c r="N16" s="642"/>
      <c r="O16" s="202"/>
      <c r="P16" s="187" t="str">
        <f>IF(O16=0,"",LOOKUP(O16,Sailor_No,Sailor_Name))</f>
        <v/>
      </c>
      <c r="Q16" s="190"/>
      <c r="R16" s="187" t="str">
        <f>IF(Q16=0,"",LOOKUP(Q16,Sailor_No,Sailor_Name))</f>
        <v/>
      </c>
      <c r="S16" s="691"/>
      <c r="T16" s="691"/>
      <c r="U16" s="691"/>
      <c r="V16" s="696" t="e">
        <f>SUM(#REF!)</f>
        <v>#REF!</v>
      </c>
      <c r="W16" s="546" t="str">
        <f>IF(E15="N",$H$53,IF(E16="Y",0,"-"))</f>
        <v>-</v>
      </c>
      <c r="X16" s="191"/>
      <c r="Y16" s="191"/>
      <c r="Z16" s="191"/>
      <c r="AA16" s="191"/>
      <c r="AB16" s="191"/>
      <c r="AC16" s="192"/>
      <c r="AD16" s="719">
        <f>SUM(W16:AC18)</f>
        <v>0</v>
      </c>
      <c r="AE16" s="723"/>
      <c r="AF16" s="726"/>
      <c r="AG16" s="729"/>
      <c r="AH16" s="705"/>
      <c r="AI16" s="709"/>
      <c r="AJ16" s="710"/>
      <c r="AK16" s="320" t="str">
        <f>G16</f>
        <v/>
      </c>
      <c r="AL16" s="321" t="str">
        <f>P16</f>
        <v/>
      </c>
      <c r="AM16" s="121"/>
      <c r="AN16" s="121"/>
      <c r="AO16" s="121"/>
      <c r="AP16" s="121"/>
      <c r="AQ16" s="121"/>
    </row>
    <row r="17" spans="1:43" ht="18" customHeight="1" x14ac:dyDescent="0.25">
      <c r="A17" s="731"/>
      <c r="B17" s="649"/>
      <c r="C17" s="544"/>
      <c r="D17" s="562"/>
      <c r="E17" s="538"/>
      <c r="F17" s="186"/>
      <c r="G17" s="187" t="str">
        <f>IF(F17=0,"",LOOKUP(F17,Sailor_No,Sailor_Name))</f>
        <v/>
      </c>
      <c r="H17" s="193"/>
      <c r="I17" s="187" t="str">
        <f>IF(H17=0,"",LOOKUP(H17,Sailor_No,Sailor_Name))</f>
        <v/>
      </c>
      <c r="J17" s="567" t="s">
        <v>456</v>
      </c>
      <c r="K17" s="644">
        <f>IF(K15&lt;=15,K15,LOOKUP(K15,$I$53:$I$62,$L$53:$L$62))</f>
        <v>0</v>
      </c>
      <c r="L17" s="644">
        <f>IF(L15&lt;=15,L15,LOOKUP(L15,$I$53:$I$62,$L$53:$L$62))</f>
        <v>0</v>
      </c>
      <c r="M17" s="678">
        <f>IF(M15&lt;=15,M15,LOOKUP(M15,$I$53:$I$62,$L$53:$L$62))</f>
        <v>0</v>
      </c>
      <c r="N17" s="642"/>
      <c r="O17" s="202"/>
      <c r="P17" s="187" t="str">
        <f>IF(O17=0,"",LOOKUP(O17,Sailor_No,Sailor_Name))</f>
        <v/>
      </c>
      <c r="Q17" s="190"/>
      <c r="R17" s="187" t="str">
        <f>IF(Q17=0,"",LOOKUP(Q17,Sailor_No,Sailor_Name))</f>
        <v/>
      </c>
      <c r="S17" s="666">
        <f>IF(S15&lt;=15,S15,LOOKUP(S15,$I$53:$I$62,$L$53:$L$62))</f>
        <v>0</v>
      </c>
      <c r="T17" s="666">
        <f>IF(T15&lt;=15,T15,LOOKUP(T15,$I$53:$I$62,$L$53:$L$62))</f>
        <v>0</v>
      </c>
      <c r="U17" s="666">
        <f>IF(U15&lt;=15,U15,LOOKUP(U15,$I$53:$I$62,$L$53:$L$62))</f>
        <v>0</v>
      </c>
      <c r="V17" s="696"/>
      <c r="W17" s="547"/>
      <c r="X17" s="191"/>
      <c r="Y17" s="191"/>
      <c r="Z17" s="191"/>
      <c r="AA17" s="191"/>
      <c r="AB17" s="191"/>
      <c r="AC17" s="192"/>
      <c r="AD17" s="720"/>
      <c r="AE17" s="723"/>
      <c r="AF17" s="726"/>
      <c r="AG17" s="729"/>
      <c r="AH17" s="705"/>
      <c r="AI17" s="709"/>
      <c r="AJ17" s="710"/>
      <c r="AK17" s="322" t="str">
        <f>G17</f>
        <v/>
      </c>
      <c r="AL17" s="323" t="str">
        <f>P17</f>
        <v/>
      </c>
      <c r="AM17" s="121"/>
      <c r="AN17" s="121"/>
      <c r="AO17" s="121"/>
      <c r="AP17" s="121"/>
      <c r="AQ17" s="121"/>
    </row>
    <row r="18" spans="1:43" ht="18" customHeight="1" thickBot="1" x14ac:dyDescent="0.3">
      <c r="A18" s="731"/>
      <c r="B18" s="650"/>
      <c r="C18" s="545"/>
      <c r="D18" s="563"/>
      <c r="E18" s="539"/>
      <c r="F18" s="194"/>
      <c r="G18" s="195" t="str">
        <f>IF(F18=0,"",LOOKUP(F18,Sailor_No,Sailor_Name))</f>
        <v/>
      </c>
      <c r="H18" s="196"/>
      <c r="I18" s="195" t="str">
        <f>IF(H18=0,"",LOOKUP(H18,Sailor_No,Sailor_Name))</f>
        <v/>
      </c>
      <c r="J18" s="568"/>
      <c r="K18" s="645"/>
      <c r="L18" s="645"/>
      <c r="M18" s="668"/>
      <c r="N18" s="643"/>
      <c r="O18" s="207"/>
      <c r="P18" s="195" t="str">
        <f>IF(O18=0,"",LOOKUP(O18,Sailor_No,Sailor_Name))</f>
        <v/>
      </c>
      <c r="Q18" s="198"/>
      <c r="R18" s="195" t="str">
        <f>IF(Q18=0,"",LOOKUP(Q18,Sailor_No,Sailor_Name))</f>
        <v/>
      </c>
      <c r="S18" s="645"/>
      <c r="T18" s="645"/>
      <c r="U18" s="645"/>
      <c r="V18" s="697"/>
      <c r="W18" s="548"/>
      <c r="X18" s="191"/>
      <c r="Y18" s="191"/>
      <c r="Z18" s="191"/>
      <c r="AA18" s="191"/>
      <c r="AB18" s="191"/>
      <c r="AC18" s="192"/>
      <c r="AD18" s="733"/>
      <c r="AE18" s="724"/>
      <c r="AF18" s="727"/>
      <c r="AG18" s="730"/>
      <c r="AH18" s="706"/>
      <c r="AI18" s="711"/>
      <c r="AJ18" s="712"/>
      <c r="AK18" s="327" t="str">
        <f>G18</f>
        <v/>
      </c>
      <c r="AL18" s="328" t="str">
        <f>P18</f>
        <v/>
      </c>
      <c r="AM18" s="121"/>
      <c r="AN18" s="121"/>
      <c r="AO18" s="121"/>
      <c r="AP18" s="121"/>
      <c r="AQ18" s="121"/>
    </row>
    <row r="19" spans="1:43" ht="18" customHeight="1" x14ac:dyDescent="0.2">
      <c r="A19" s="731">
        <v>5</v>
      </c>
      <c r="B19" s="651" t="str">
        <f>LOOKUP(A19,Team_No,Team_Names_1)</f>
        <v>16s-3</v>
      </c>
      <c r="C19" s="543" t="str">
        <f>'Boat allocation &amp; OOD'!G8</f>
        <v>H16</v>
      </c>
      <c r="D19" s="561" t="str">
        <f>IF(C19=0,"",LOOKUP(C19,Hobie_No,Sail_No))</f>
        <v>258</v>
      </c>
      <c r="E19" s="537"/>
      <c r="F19" s="210"/>
      <c r="G19" s="211"/>
      <c r="H19" s="212"/>
      <c r="I19" s="211"/>
      <c r="J19" s="646" t="s">
        <v>1047</v>
      </c>
      <c r="K19" s="684"/>
      <c r="L19" s="684"/>
      <c r="M19" s="736"/>
      <c r="N19" s="641">
        <f>SUM(K21:M22)</f>
        <v>0</v>
      </c>
      <c r="O19" s="213"/>
      <c r="P19" s="211"/>
      <c r="Q19" s="214"/>
      <c r="R19" s="211"/>
      <c r="S19" s="690"/>
      <c r="T19" s="690"/>
      <c r="U19" s="690"/>
      <c r="V19" s="695">
        <f>SUM(S21:U22)</f>
        <v>0</v>
      </c>
      <c r="W19" s="216"/>
      <c r="X19" s="217"/>
      <c r="Y19" s="217"/>
      <c r="Z19" s="217"/>
      <c r="AA19" s="217"/>
      <c r="AB19" s="217"/>
      <c r="AC19" s="218"/>
      <c r="AD19" s="329"/>
      <c r="AE19" s="722">
        <f>N19</f>
        <v>0</v>
      </c>
      <c r="AF19" s="725">
        <f t="shared" ref="AF19" si="14">V19</f>
        <v>0</v>
      </c>
      <c r="AG19" s="728">
        <f t="shared" ref="AG19" si="15">SUM(AD19:AF22)</f>
        <v>0</v>
      </c>
      <c r="AH19" s="704">
        <f t="shared" ref="AH19" si="16">IF(AG19&gt;99,"-",(RANK(AG19,$AG$3:$AG$50,1)))</f>
        <v>1</v>
      </c>
      <c r="AI19" s="707"/>
      <c r="AJ19" s="708"/>
      <c r="AK19" s="717" t="str">
        <f>IF(B19=0,"",LOOKUP(A19,Team_No,Team_Names_2))</f>
        <v>16s-3</v>
      </c>
      <c r="AL19" s="718"/>
      <c r="AM19" s="121"/>
      <c r="AN19" s="121"/>
      <c r="AO19" s="121"/>
      <c r="AP19" s="121"/>
      <c r="AQ19" s="121"/>
    </row>
    <row r="20" spans="1:43" ht="18" customHeight="1" x14ac:dyDescent="0.25">
      <c r="A20" s="731"/>
      <c r="B20" s="652"/>
      <c r="C20" s="544"/>
      <c r="D20" s="562"/>
      <c r="E20" s="538"/>
      <c r="F20" s="186"/>
      <c r="G20" s="187" t="str">
        <f>IF(F20=0,"",LOOKUP(F20,Sailor_No,Sailor_Name))</f>
        <v/>
      </c>
      <c r="H20" s="193"/>
      <c r="I20" s="187" t="str">
        <f>IF(H20=0,"",LOOKUP(H20,Sailor_No,Sailor_Name))</f>
        <v/>
      </c>
      <c r="J20" s="647"/>
      <c r="K20" s="685"/>
      <c r="L20" s="685"/>
      <c r="M20" s="737"/>
      <c r="N20" s="642"/>
      <c r="O20" s="202"/>
      <c r="P20" s="187" t="str">
        <f>IF(O20=0,"",LOOKUP(O20,Sailor_No,Sailor_Name))</f>
        <v/>
      </c>
      <c r="Q20" s="190"/>
      <c r="R20" s="187" t="str">
        <f>IF(Q20=0,"",LOOKUP(Q20,Sailor_No,Sailor_Name))</f>
        <v/>
      </c>
      <c r="S20" s="691"/>
      <c r="T20" s="693"/>
      <c r="U20" s="693"/>
      <c r="V20" s="696" t="e">
        <f>SUM(#REF!)</f>
        <v>#REF!</v>
      </c>
      <c r="W20" s="546" t="str">
        <f>IF(E19="N",$H$53,IF(E20="Y",0,"-"))</f>
        <v>-</v>
      </c>
      <c r="X20" s="191"/>
      <c r="Y20" s="191"/>
      <c r="Z20" s="191"/>
      <c r="AA20" s="191"/>
      <c r="AB20" s="191"/>
      <c r="AC20" s="192"/>
      <c r="AD20" s="719">
        <f>SUM(W20:AC22)</f>
        <v>0</v>
      </c>
      <c r="AE20" s="723"/>
      <c r="AF20" s="726"/>
      <c r="AG20" s="729"/>
      <c r="AH20" s="705"/>
      <c r="AI20" s="709"/>
      <c r="AJ20" s="710"/>
      <c r="AK20" s="320" t="str">
        <f>G20</f>
        <v/>
      </c>
      <c r="AL20" s="321" t="str">
        <f>P20</f>
        <v/>
      </c>
      <c r="AM20" s="121"/>
      <c r="AN20" s="121"/>
      <c r="AO20" s="121"/>
      <c r="AP20" s="121"/>
      <c r="AQ20" s="121"/>
    </row>
    <row r="21" spans="1:43" ht="18" customHeight="1" x14ac:dyDescent="0.25">
      <c r="A21" s="731"/>
      <c r="B21" s="652"/>
      <c r="C21" s="544"/>
      <c r="D21" s="562"/>
      <c r="E21" s="538"/>
      <c r="F21" s="186"/>
      <c r="G21" s="187" t="str">
        <f>IF(F21=0,"",LOOKUP(F21,Sailor_No,Sailor_Name))</f>
        <v/>
      </c>
      <c r="H21" s="193"/>
      <c r="I21" s="187" t="str">
        <f>IF(H21=0,"",LOOKUP(H21,Sailor_No,Sailor_Name))</f>
        <v/>
      </c>
      <c r="J21" s="567" t="s">
        <v>456</v>
      </c>
      <c r="K21" s="644">
        <f>IF(K19&lt;=15,K19,LOOKUP(K19,$I$53:$I$62,$L$53:$L$62))</f>
        <v>0</v>
      </c>
      <c r="L21" s="644">
        <f>IF(L19&lt;=15,L19,LOOKUP(L19,$I$53:$I$62,$L$53:$L$62))</f>
        <v>0</v>
      </c>
      <c r="M21" s="678">
        <f>IF(M19&lt;=15,M19,LOOKUP(M19,$I$53:$I$62,$L$53:$L$62))</f>
        <v>0</v>
      </c>
      <c r="N21" s="642"/>
      <c r="O21" s="202"/>
      <c r="P21" s="187" t="str">
        <f>IF(O21=0,"",LOOKUP(O21,Sailor_No,Sailor_Name))</f>
        <v/>
      </c>
      <c r="Q21" s="190"/>
      <c r="R21" s="187" t="str">
        <f>IF(Q21=0,"",LOOKUP(Q21,Sailor_No,Sailor_Name))</f>
        <v/>
      </c>
      <c r="S21" s="666">
        <f>IF(S19&lt;=15,S19,LOOKUP(S19,$I$53:$I$62,$L$53:$L$62))</f>
        <v>0</v>
      </c>
      <c r="T21" s="666">
        <f>IF(T19&lt;=15,T19,LOOKUP(T19,$I$53:$I$62,$L$53:$L$62))</f>
        <v>0</v>
      </c>
      <c r="U21" s="666">
        <f>IF(U19&lt;=15,U19,LOOKUP(U19,$I$53:$I$62,$L$53:$L$62))</f>
        <v>0</v>
      </c>
      <c r="V21" s="696"/>
      <c r="W21" s="547"/>
      <c r="X21" s="191"/>
      <c r="Y21" s="191"/>
      <c r="Z21" s="191"/>
      <c r="AA21" s="191"/>
      <c r="AB21" s="191"/>
      <c r="AC21" s="192"/>
      <c r="AD21" s="720"/>
      <c r="AE21" s="723"/>
      <c r="AF21" s="726"/>
      <c r="AG21" s="729"/>
      <c r="AH21" s="705"/>
      <c r="AI21" s="709"/>
      <c r="AJ21" s="710"/>
      <c r="AK21" s="322" t="str">
        <f>G21</f>
        <v/>
      </c>
      <c r="AL21" s="323" t="str">
        <f>P21</f>
        <v/>
      </c>
      <c r="AM21" s="121"/>
      <c r="AN21" s="121"/>
      <c r="AO21" s="121"/>
      <c r="AP21" s="121"/>
      <c r="AQ21" s="121"/>
    </row>
    <row r="22" spans="1:43" ht="18" customHeight="1" thickBot="1" x14ac:dyDescent="0.3">
      <c r="A22" s="731"/>
      <c r="B22" s="653"/>
      <c r="C22" s="545"/>
      <c r="D22" s="563"/>
      <c r="E22" s="539"/>
      <c r="F22" s="194"/>
      <c r="G22" s="195" t="str">
        <f>IF(F22=0,"",LOOKUP(F22,Sailor_No,Sailor_Name))</f>
        <v/>
      </c>
      <c r="H22" s="196"/>
      <c r="I22" s="195" t="str">
        <f>IF(H22=0,"",LOOKUP(H22,Sailor_No,Sailor_Name))</f>
        <v/>
      </c>
      <c r="J22" s="568"/>
      <c r="K22" s="645"/>
      <c r="L22" s="645"/>
      <c r="M22" s="668"/>
      <c r="N22" s="643"/>
      <c r="O22" s="207"/>
      <c r="P22" s="195" t="str">
        <f>IF(O22=0,"",LOOKUP(O22,Sailor_No,Sailor_Name))</f>
        <v/>
      </c>
      <c r="Q22" s="198"/>
      <c r="R22" s="195" t="str">
        <f>IF(Q22=0,"",LOOKUP(Q22,Sailor_No,Sailor_Name))</f>
        <v/>
      </c>
      <c r="S22" s="645"/>
      <c r="T22" s="645"/>
      <c r="U22" s="645"/>
      <c r="V22" s="697"/>
      <c r="W22" s="548"/>
      <c r="X22" s="191"/>
      <c r="Y22" s="191"/>
      <c r="Z22" s="191"/>
      <c r="AA22" s="191"/>
      <c r="AB22" s="191"/>
      <c r="AC22" s="192"/>
      <c r="AD22" s="733"/>
      <c r="AE22" s="724"/>
      <c r="AF22" s="727"/>
      <c r="AG22" s="730"/>
      <c r="AH22" s="706"/>
      <c r="AI22" s="711"/>
      <c r="AJ22" s="712"/>
      <c r="AK22" s="327" t="str">
        <f>G22</f>
        <v/>
      </c>
      <c r="AL22" s="328" t="str">
        <f>P22</f>
        <v/>
      </c>
      <c r="AM22" s="121"/>
      <c r="AN22" s="121"/>
      <c r="AO22" s="121"/>
      <c r="AP22" s="121"/>
      <c r="AQ22" s="121"/>
    </row>
    <row r="23" spans="1:43" ht="18" customHeight="1" x14ac:dyDescent="0.2">
      <c r="A23" s="731">
        <v>6</v>
      </c>
      <c r="B23" s="549" t="str">
        <f>LOOKUP(A23,Team_No,Team_Names_1)</f>
        <v>Giants</v>
      </c>
      <c r="C23" s="543" t="str">
        <f>'Boat allocation &amp; OOD'!G9</f>
        <v>H13</v>
      </c>
      <c r="D23" s="561" t="str">
        <f>IF(C23=0,"",LOOKUP(C23,Hobie_No,Sail_No))</f>
        <v>658</v>
      </c>
      <c r="E23" s="537"/>
      <c r="F23" s="210"/>
      <c r="G23" s="211"/>
      <c r="H23" s="212"/>
      <c r="I23" s="211"/>
      <c r="J23" s="561" t="s">
        <v>1047</v>
      </c>
      <c r="K23" s="663"/>
      <c r="L23" s="663"/>
      <c r="M23" s="663"/>
      <c r="N23" s="641">
        <f>SUM(K25:M26)</f>
        <v>0</v>
      </c>
      <c r="O23" s="213"/>
      <c r="P23" s="211"/>
      <c r="Q23" s="214"/>
      <c r="R23" s="211"/>
      <c r="S23" s="690"/>
      <c r="T23" s="690"/>
      <c r="U23" s="690"/>
      <c r="V23" s="695">
        <f>SUM(S25:U26)</f>
        <v>0</v>
      </c>
      <c r="W23" s="216"/>
      <c r="X23" s="217"/>
      <c r="Y23" s="217"/>
      <c r="Z23" s="217"/>
      <c r="AA23" s="217"/>
      <c r="AB23" s="217"/>
      <c r="AC23" s="218"/>
      <c r="AD23" s="329"/>
      <c r="AE23" s="722">
        <f>N23</f>
        <v>0</v>
      </c>
      <c r="AF23" s="725">
        <f t="shared" ref="AF23" si="17">V23</f>
        <v>0</v>
      </c>
      <c r="AG23" s="728">
        <f t="shared" ref="AG23" si="18">SUM(AD23:AF26)</f>
        <v>0</v>
      </c>
      <c r="AH23" s="704">
        <f t="shared" ref="AH23" si="19">IF(AG23&gt;99,"-",(RANK(AG23,$AG$3:$AG$50,1)))</f>
        <v>1</v>
      </c>
      <c r="AI23" s="707"/>
      <c r="AJ23" s="708"/>
      <c r="AK23" s="717" t="str">
        <f>IF(B23=0,"",LOOKUP(A23,Team_No,Team_Names_2))</f>
        <v>Giants</v>
      </c>
      <c r="AL23" s="718"/>
      <c r="AM23" s="121"/>
      <c r="AN23" s="121"/>
      <c r="AO23" s="121"/>
      <c r="AP23" s="121"/>
      <c r="AQ23" s="121"/>
    </row>
    <row r="24" spans="1:43" ht="18" customHeight="1" x14ac:dyDescent="0.25">
      <c r="A24" s="731"/>
      <c r="B24" s="550"/>
      <c r="C24" s="544"/>
      <c r="D24" s="562"/>
      <c r="E24" s="538"/>
      <c r="F24" s="186"/>
      <c r="G24" s="187" t="str">
        <f>IF(F24=0,"",LOOKUP(F24,Sailor_No,Sailor_Name))</f>
        <v/>
      </c>
      <c r="H24" s="193"/>
      <c r="I24" s="187" t="str">
        <f>IF(H24=0,"",LOOKUP(H24,Sailor_No,Sailor_Name))</f>
        <v/>
      </c>
      <c r="J24" s="569"/>
      <c r="K24" s="664"/>
      <c r="L24" s="664"/>
      <c r="M24" s="664"/>
      <c r="N24" s="642"/>
      <c r="O24" s="202"/>
      <c r="P24" s="187" t="str">
        <f>IF(O24=0,"",LOOKUP(O24,Sailor_No,Sailor_Name))</f>
        <v/>
      </c>
      <c r="Q24" s="190"/>
      <c r="R24" s="187" t="str">
        <f>IF(Q24=0,"",LOOKUP(Q24,Sailor_No,Sailor_Name))</f>
        <v/>
      </c>
      <c r="S24" s="691"/>
      <c r="T24" s="691"/>
      <c r="U24" s="691"/>
      <c r="V24" s="696" t="e">
        <f>SUM(#REF!)</f>
        <v>#REF!</v>
      </c>
      <c r="W24" s="546" t="str">
        <f>IF(E23="N",$H$53,IF(E24="Y",0,"-"))</f>
        <v>-</v>
      </c>
      <c r="X24" s="191"/>
      <c r="Y24" s="191"/>
      <c r="Z24" s="191"/>
      <c r="AA24" s="191"/>
      <c r="AB24" s="191"/>
      <c r="AC24" s="192"/>
      <c r="AD24" s="719">
        <f>SUM(W24:AC26)</f>
        <v>0</v>
      </c>
      <c r="AE24" s="723"/>
      <c r="AF24" s="726"/>
      <c r="AG24" s="729"/>
      <c r="AH24" s="705"/>
      <c r="AI24" s="709"/>
      <c r="AJ24" s="710"/>
      <c r="AK24" s="320" t="str">
        <f>G24</f>
        <v/>
      </c>
      <c r="AL24" s="321" t="str">
        <f>P24</f>
        <v/>
      </c>
      <c r="AM24" s="121"/>
      <c r="AN24" s="121"/>
      <c r="AO24" s="121"/>
      <c r="AP24" s="121"/>
      <c r="AQ24" s="121"/>
    </row>
    <row r="25" spans="1:43" ht="18" customHeight="1" x14ac:dyDescent="0.25">
      <c r="A25" s="731"/>
      <c r="B25" s="550"/>
      <c r="C25" s="544"/>
      <c r="D25" s="562"/>
      <c r="E25" s="538"/>
      <c r="F25" s="186"/>
      <c r="G25" s="187" t="str">
        <f>IF(F25=0,"",LOOKUP(F25,Sailor_No,Sailor_Name))</f>
        <v/>
      </c>
      <c r="H25" s="193"/>
      <c r="I25" s="187" t="str">
        <f>IF(H25=0,"",LOOKUP(H25,Sailor_No,Sailor_Name))</f>
        <v/>
      </c>
      <c r="J25" s="567" t="s">
        <v>456</v>
      </c>
      <c r="K25" s="644">
        <f>IF(K23&lt;=15,K23,LOOKUP(K23,$I$53:$I$62,$L$53:$L$62))</f>
        <v>0</v>
      </c>
      <c r="L25" s="644">
        <f>IF(L23&lt;=15,L23,LOOKUP(L23,$I$53:$I$62,$L$53:$L$62))</f>
        <v>0</v>
      </c>
      <c r="M25" s="644">
        <f>IF(M23&lt;=15,M23,LOOKUP(M23,$I$53:$I$62,$L$53:$L$62))</f>
        <v>0</v>
      </c>
      <c r="N25" s="642"/>
      <c r="O25" s="202"/>
      <c r="P25" s="187" t="str">
        <f>IF(O25=0,"",LOOKUP(O25,Sailor_No,Sailor_Name))</f>
        <v/>
      </c>
      <c r="Q25" s="190"/>
      <c r="R25" s="187" t="str">
        <f>IF(Q25=0,"",LOOKUP(Q25,Sailor_No,Sailor_Name))</f>
        <v/>
      </c>
      <c r="S25" s="666">
        <f>IF(S23&lt;=15,S23,LOOKUP(S23,$I$53:$I$62,$L$53:$L$62))</f>
        <v>0</v>
      </c>
      <c r="T25" s="666">
        <f>IF(T23&lt;=15,T23,LOOKUP(T23,$I$53:$I$62,$L$53:$L$62))</f>
        <v>0</v>
      </c>
      <c r="U25" s="666">
        <f>IF(U23&lt;=15,U23,LOOKUP(U23,$I$53:$I$62,$L$53:$L$62))</f>
        <v>0</v>
      </c>
      <c r="V25" s="696"/>
      <c r="W25" s="547"/>
      <c r="X25" s="191"/>
      <c r="Y25" s="191"/>
      <c r="Z25" s="191"/>
      <c r="AA25" s="191"/>
      <c r="AB25" s="191"/>
      <c r="AC25" s="192"/>
      <c r="AD25" s="720"/>
      <c r="AE25" s="723"/>
      <c r="AF25" s="726"/>
      <c r="AG25" s="729"/>
      <c r="AH25" s="705"/>
      <c r="AI25" s="709"/>
      <c r="AJ25" s="710"/>
      <c r="AK25" s="322" t="str">
        <f>G25</f>
        <v/>
      </c>
      <c r="AL25" s="323" t="str">
        <f>P25</f>
        <v/>
      </c>
      <c r="AM25" s="121"/>
      <c r="AN25" s="121"/>
      <c r="AO25" s="121"/>
      <c r="AP25" s="121"/>
      <c r="AQ25" s="121"/>
    </row>
    <row r="26" spans="1:43" ht="18" customHeight="1" thickBot="1" x14ac:dyDescent="0.3">
      <c r="A26" s="731"/>
      <c r="B26" s="551"/>
      <c r="C26" s="545"/>
      <c r="D26" s="563"/>
      <c r="E26" s="539"/>
      <c r="F26" s="186"/>
      <c r="G26" s="187" t="str">
        <f>IF(F26=0,"",LOOKUP(F26,Sailor_No,Sailor_Name))</f>
        <v/>
      </c>
      <c r="H26" s="193"/>
      <c r="I26" s="187" t="str">
        <f>IF(H26=0,"",LOOKUP(H26,Sailor_No,Sailor_Name))</f>
        <v/>
      </c>
      <c r="J26" s="568"/>
      <c r="K26" s="645"/>
      <c r="L26" s="645"/>
      <c r="M26" s="645"/>
      <c r="N26" s="643"/>
      <c r="O26" s="202"/>
      <c r="P26" s="187" t="str">
        <f>IF(O26=0,"",LOOKUP(O26,Sailor_No,Sailor_Name))</f>
        <v/>
      </c>
      <c r="Q26" s="190"/>
      <c r="R26" s="187" t="str">
        <f>IF(Q26=0,"",LOOKUP(Q26,Sailor_No,Sailor_Name))</f>
        <v/>
      </c>
      <c r="S26" s="645"/>
      <c r="T26" s="645"/>
      <c r="U26" s="645"/>
      <c r="V26" s="697"/>
      <c r="W26" s="548"/>
      <c r="X26" s="191"/>
      <c r="Y26" s="191"/>
      <c r="Z26" s="191"/>
      <c r="AA26" s="191"/>
      <c r="AB26" s="191"/>
      <c r="AC26" s="192"/>
      <c r="AD26" s="733"/>
      <c r="AE26" s="724"/>
      <c r="AF26" s="727"/>
      <c r="AG26" s="730"/>
      <c r="AH26" s="706"/>
      <c r="AI26" s="711"/>
      <c r="AJ26" s="712"/>
      <c r="AK26" s="327" t="str">
        <f>G26</f>
        <v/>
      </c>
      <c r="AL26" s="328" t="str">
        <f>P26</f>
        <v/>
      </c>
      <c r="AM26" s="121"/>
      <c r="AN26" s="121"/>
      <c r="AO26" s="121"/>
      <c r="AP26" s="121"/>
      <c r="AQ26" s="121"/>
    </row>
    <row r="27" spans="1:43" ht="18" customHeight="1" x14ac:dyDescent="0.2">
      <c r="A27" s="731">
        <v>7</v>
      </c>
      <c r="B27" s="555" t="str">
        <f>LOOKUP(A27,Team_No,Team_Names_1)</f>
        <v>Titans</v>
      </c>
      <c r="C27" s="543" t="str">
        <f>'Boat allocation &amp; OOD'!G10</f>
        <v>H14</v>
      </c>
      <c r="D27" s="561" t="str">
        <f>IF(C27=0,"",LOOKUP(C27,Hobie_No,Sail_No))</f>
        <v>673</v>
      </c>
      <c r="E27" s="534"/>
      <c r="F27" s="210"/>
      <c r="G27" s="211"/>
      <c r="H27" s="212"/>
      <c r="I27" s="211"/>
      <c r="J27" s="561" t="s">
        <v>1047</v>
      </c>
      <c r="K27" s="663"/>
      <c r="L27" s="663"/>
      <c r="M27" s="663"/>
      <c r="N27" s="641">
        <f>SUM(K29:M30)</f>
        <v>0</v>
      </c>
      <c r="O27" s="213"/>
      <c r="P27" s="211"/>
      <c r="Q27" s="214"/>
      <c r="R27" s="211"/>
      <c r="S27" s="692"/>
      <c r="T27" s="692"/>
      <c r="U27" s="692"/>
      <c r="V27" s="695">
        <f>SUM(S29:U30)</f>
        <v>0</v>
      </c>
      <c r="W27" s="216"/>
      <c r="X27" s="217"/>
      <c r="Y27" s="217"/>
      <c r="Z27" s="217"/>
      <c r="AA27" s="217"/>
      <c r="AB27" s="217"/>
      <c r="AC27" s="218"/>
      <c r="AD27" s="329"/>
      <c r="AE27" s="722">
        <f>N27</f>
        <v>0</v>
      </c>
      <c r="AF27" s="725">
        <f t="shared" ref="AF27" si="20">V27</f>
        <v>0</v>
      </c>
      <c r="AG27" s="728">
        <f t="shared" ref="AG27" si="21">SUM(AD27:AF30)</f>
        <v>0</v>
      </c>
      <c r="AH27" s="704">
        <f t="shared" ref="AH27" si="22">IF(AG27&gt;99,"-",(RANK(AG27,$AG$3:$AG$50,1)))</f>
        <v>1</v>
      </c>
      <c r="AI27" s="707"/>
      <c r="AJ27" s="708"/>
      <c r="AK27" s="717" t="str">
        <f>IF(B27=0,"",LOOKUP(A27,Team_No,Team_Names_2))</f>
        <v>Titans</v>
      </c>
      <c r="AL27" s="718"/>
      <c r="AM27" s="121"/>
      <c r="AN27" s="121"/>
      <c r="AO27" s="121"/>
      <c r="AP27" s="121"/>
      <c r="AQ27" s="121"/>
    </row>
    <row r="28" spans="1:43" ht="18" customHeight="1" x14ac:dyDescent="0.25">
      <c r="A28" s="731"/>
      <c r="B28" s="556"/>
      <c r="C28" s="544"/>
      <c r="D28" s="562"/>
      <c r="E28" s="535"/>
      <c r="F28" s="186"/>
      <c r="G28" s="187" t="str">
        <f>IF(F28=0,"",LOOKUP(F28,Sailor_No,Sailor_Name))</f>
        <v/>
      </c>
      <c r="H28" s="193"/>
      <c r="I28" s="187" t="str">
        <f>IF(H28=0,"",LOOKUP(H28,Sailor_No,Sailor_Name))</f>
        <v/>
      </c>
      <c r="J28" s="569"/>
      <c r="K28" s="664"/>
      <c r="L28" s="664"/>
      <c r="M28" s="664"/>
      <c r="N28" s="642"/>
      <c r="O28" s="202"/>
      <c r="P28" s="187" t="str">
        <f>IF(O28=0,"",LOOKUP(O28,Sailor_No,Sailor_Name))</f>
        <v/>
      </c>
      <c r="Q28" s="190"/>
      <c r="R28" s="187" t="str">
        <f>IF(Q28=0,"",LOOKUP(Q28,Sailor_No,Sailor_Name))</f>
        <v/>
      </c>
      <c r="S28" s="691"/>
      <c r="T28" s="691"/>
      <c r="U28" s="691"/>
      <c r="V28" s="696" t="e">
        <f>SUM(#REF!)</f>
        <v>#REF!</v>
      </c>
      <c r="W28" s="546" t="str">
        <f>IF(E27="N",$H$53,IF(E28="Y",0,"-"))</f>
        <v>-</v>
      </c>
      <c r="X28" s="191"/>
      <c r="Y28" s="191"/>
      <c r="Z28" s="191"/>
      <c r="AA28" s="191"/>
      <c r="AB28" s="191"/>
      <c r="AC28" s="192"/>
      <c r="AD28" s="719">
        <f>SUM(W28:AC30)</f>
        <v>0</v>
      </c>
      <c r="AE28" s="723"/>
      <c r="AF28" s="726"/>
      <c r="AG28" s="729"/>
      <c r="AH28" s="705"/>
      <c r="AI28" s="709"/>
      <c r="AJ28" s="710"/>
      <c r="AK28" s="320" t="str">
        <f>G28</f>
        <v/>
      </c>
      <c r="AL28" s="321" t="str">
        <f>P28</f>
        <v/>
      </c>
      <c r="AM28" s="121"/>
      <c r="AN28" s="121"/>
      <c r="AO28" s="121"/>
      <c r="AP28" s="121"/>
      <c r="AQ28" s="121"/>
    </row>
    <row r="29" spans="1:43" ht="18" customHeight="1" x14ac:dyDescent="0.25">
      <c r="A29" s="731"/>
      <c r="B29" s="556"/>
      <c r="C29" s="544"/>
      <c r="D29" s="562"/>
      <c r="E29" s="535"/>
      <c r="F29" s="186"/>
      <c r="G29" s="187" t="str">
        <f>IF(F29=0,"",LOOKUP(F29,Sailor_No,Sailor_Name))</f>
        <v/>
      </c>
      <c r="H29" s="193"/>
      <c r="I29" s="187" t="str">
        <f>IF(H29=0,"",LOOKUP(H29,Sailor_No,Sailor_Name))</f>
        <v/>
      </c>
      <c r="J29" s="567" t="s">
        <v>456</v>
      </c>
      <c r="K29" s="644">
        <f>IF(K27&lt;=15,K27,LOOKUP(K27,$I$53:$I$62,$L$53:$L$62))</f>
        <v>0</v>
      </c>
      <c r="L29" s="644">
        <f>IF(L27&lt;=15,L27,LOOKUP(L27,$I$53:$I$62,$L$53:$L$62))</f>
        <v>0</v>
      </c>
      <c r="M29" s="644">
        <f>IF(M27&lt;=15,M27,LOOKUP(M27,$I$53:$I$62,$L$53:$L$62))</f>
        <v>0</v>
      </c>
      <c r="N29" s="642"/>
      <c r="O29" s="202"/>
      <c r="P29" s="187" t="str">
        <f>IF(O29=0,"",LOOKUP(O29,Sailor_No,Sailor_Name))</f>
        <v/>
      </c>
      <c r="Q29" s="190"/>
      <c r="R29" s="187" t="str">
        <f>IF(Q29=0,"",LOOKUP(Q29,Sailor_No,Sailor_Name))</f>
        <v/>
      </c>
      <c r="S29" s="666">
        <f>IF(S27&lt;=15,S27,LOOKUP(S27,$I$53:$I$62,$L$53:$L$62))</f>
        <v>0</v>
      </c>
      <c r="T29" s="666">
        <f>IF(T27&lt;=15,T27,LOOKUP(T27,$I$53:$I$62,$L$53:$L$62))</f>
        <v>0</v>
      </c>
      <c r="U29" s="666">
        <f>IF(U27&lt;=15,U27,LOOKUP(U27,$I$53:$I$62,$L$53:$L$62))</f>
        <v>0</v>
      </c>
      <c r="V29" s="696"/>
      <c r="W29" s="547"/>
      <c r="X29" s="191"/>
      <c r="Y29" s="191"/>
      <c r="Z29" s="191"/>
      <c r="AA29" s="191"/>
      <c r="AB29" s="191"/>
      <c r="AC29" s="192"/>
      <c r="AD29" s="720"/>
      <c r="AE29" s="723"/>
      <c r="AF29" s="726"/>
      <c r="AG29" s="729"/>
      <c r="AH29" s="705"/>
      <c r="AI29" s="709"/>
      <c r="AJ29" s="710"/>
      <c r="AK29" s="322" t="str">
        <f>G29</f>
        <v/>
      </c>
      <c r="AL29" s="323" t="str">
        <f>P29</f>
        <v/>
      </c>
      <c r="AM29" s="121"/>
      <c r="AN29" s="121"/>
      <c r="AO29" s="121"/>
      <c r="AP29" s="121"/>
      <c r="AQ29" s="121"/>
    </row>
    <row r="30" spans="1:43" ht="18" customHeight="1" thickBot="1" x14ac:dyDescent="0.3">
      <c r="A30" s="731"/>
      <c r="B30" s="557"/>
      <c r="C30" s="545"/>
      <c r="D30" s="563"/>
      <c r="E30" s="536"/>
      <c r="F30" s="186"/>
      <c r="G30" s="187" t="str">
        <f>IF(F30=0,"",LOOKUP(F30,Sailor_No,Sailor_Name))</f>
        <v/>
      </c>
      <c r="H30" s="193"/>
      <c r="I30" s="187" t="str">
        <f>IF(H30=0,"",LOOKUP(H30,Sailor_No,Sailor_Name))</f>
        <v/>
      </c>
      <c r="J30" s="568"/>
      <c r="K30" s="645"/>
      <c r="L30" s="645"/>
      <c r="M30" s="645"/>
      <c r="N30" s="643"/>
      <c r="O30" s="202"/>
      <c r="P30" s="187" t="str">
        <f>IF(O30=0,"",LOOKUP(O30,Sailor_No,Sailor_Name))</f>
        <v/>
      </c>
      <c r="Q30" s="190"/>
      <c r="R30" s="187" t="str">
        <f>IF(Q30=0,"",LOOKUP(Q30,Sailor_No,Sailor_Name))</f>
        <v/>
      </c>
      <c r="S30" s="645"/>
      <c r="T30" s="645"/>
      <c r="U30" s="645"/>
      <c r="V30" s="697"/>
      <c r="W30" s="548"/>
      <c r="X30" s="191"/>
      <c r="Y30" s="191"/>
      <c r="Z30" s="191"/>
      <c r="AA30" s="191"/>
      <c r="AB30" s="191"/>
      <c r="AC30" s="192"/>
      <c r="AD30" s="733"/>
      <c r="AE30" s="724"/>
      <c r="AF30" s="727"/>
      <c r="AG30" s="730"/>
      <c r="AH30" s="706"/>
      <c r="AI30" s="711"/>
      <c r="AJ30" s="712"/>
      <c r="AK30" s="327" t="str">
        <f>G30</f>
        <v/>
      </c>
      <c r="AL30" s="328" t="str">
        <f>P30</f>
        <v/>
      </c>
      <c r="AM30" s="121"/>
      <c r="AN30" s="121"/>
      <c r="AO30" s="121"/>
      <c r="AP30" s="121"/>
      <c r="AQ30" s="121"/>
    </row>
    <row r="31" spans="1:43" ht="18" customHeight="1" x14ac:dyDescent="0.2">
      <c r="A31" s="731">
        <v>8</v>
      </c>
      <c r="B31" s="564" t="str">
        <f>LOOKUP(A31,Team_No,Team_Names_1)</f>
        <v>Aeolus-1</v>
      </c>
      <c r="C31" s="735" t="str">
        <f>'Boat allocation &amp; OOD'!G11</f>
        <v>DD</v>
      </c>
      <c r="D31" s="561">
        <f>IF(C31=0,"",LOOKUP(C31,Hobie_No,Sail_No))</f>
        <v>682</v>
      </c>
      <c r="E31" s="537"/>
      <c r="F31" s="210"/>
      <c r="G31" s="211"/>
      <c r="H31" s="212"/>
      <c r="I31" s="211"/>
      <c r="J31" s="561" t="s">
        <v>1047</v>
      </c>
      <c r="K31" s="663"/>
      <c r="L31" s="663"/>
      <c r="M31" s="663"/>
      <c r="N31" s="641">
        <f>SUM(K33:M34)</f>
        <v>0</v>
      </c>
      <c r="O31" s="213"/>
      <c r="P31" s="211"/>
      <c r="Q31" s="214"/>
      <c r="R31" s="211"/>
      <c r="S31" s="690"/>
      <c r="T31" s="690"/>
      <c r="U31" s="690"/>
      <c r="V31" s="695">
        <f>SUM(S33:U34)</f>
        <v>0</v>
      </c>
      <c r="W31" s="216"/>
      <c r="X31" s="217"/>
      <c r="Y31" s="217"/>
      <c r="Z31" s="217"/>
      <c r="AA31" s="217"/>
      <c r="AB31" s="217"/>
      <c r="AC31" s="218"/>
      <c r="AD31" s="329"/>
      <c r="AE31" s="722">
        <f>N31</f>
        <v>0</v>
      </c>
      <c r="AF31" s="725">
        <f t="shared" ref="AF31" si="23">V31</f>
        <v>0</v>
      </c>
      <c r="AG31" s="728">
        <f t="shared" ref="AG31" si="24">SUM(AD31:AF34)</f>
        <v>0</v>
      </c>
      <c r="AH31" s="704">
        <f t="shared" ref="AH31" si="25">IF(AG31&gt;99,"-",(RANK(AG31,$AG$3:$AG$50,1)))</f>
        <v>1</v>
      </c>
      <c r="AI31" s="707"/>
      <c r="AJ31" s="708"/>
      <c r="AK31" s="717" t="str">
        <f>IF(B31=0,"",LOOKUP(A31,Team_No,Team_Names_2))</f>
        <v>Aeolus-1</v>
      </c>
      <c r="AL31" s="718"/>
      <c r="AM31" s="121"/>
      <c r="AN31" s="121"/>
      <c r="AO31" s="121"/>
      <c r="AP31" s="121"/>
      <c r="AQ31" s="121"/>
    </row>
    <row r="32" spans="1:43" ht="18" customHeight="1" x14ac:dyDescent="0.25">
      <c r="A32" s="731"/>
      <c r="B32" s="565"/>
      <c r="C32" s="544"/>
      <c r="D32" s="562"/>
      <c r="E32" s="538"/>
      <c r="F32" s="186"/>
      <c r="G32" s="187" t="str">
        <f>IF(F32=0,"",LOOKUP(F32,Sailor_No,Sailor_Name))</f>
        <v/>
      </c>
      <c r="H32" s="193"/>
      <c r="I32" s="187" t="str">
        <f>IF(H32=0,"",LOOKUP(H32,Sailor_No,Sailor_Name))</f>
        <v/>
      </c>
      <c r="J32" s="569"/>
      <c r="K32" s="664"/>
      <c r="L32" s="664"/>
      <c r="M32" s="664"/>
      <c r="N32" s="642"/>
      <c r="O32" s="202"/>
      <c r="P32" s="187" t="str">
        <f>IF(O32=0,"",LOOKUP(O32,Sailor_No,Sailor_Name))</f>
        <v/>
      </c>
      <c r="Q32" s="190"/>
      <c r="R32" s="187" t="str">
        <f>IF(Q32=0,"",LOOKUP(Q32,Sailor_No,Sailor_Name))</f>
        <v/>
      </c>
      <c r="S32" s="694"/>
      <c r="T32" s="693"/>
      <c r="U32" s="693"/>
      <c r="V32" s="696" t="e">
        <f>SUM(#REF!)</f>
        <v>#REF!</v>
      </c>
      <c r="W32" s="546" t="str">
        <f>IF(E31="N",$H$53,IF(E32="Y",0,"-"))</f>
        <v>-</v>
      </c>
      <c r="X32" s="191"/>
      <c r="Y32" s="191"/>
      <c r="Z32" s="191"/>
      <c r="AA32" s="191"/>
      <c r="AB32" s="191"/>
      <c r="AC32" s="192"/>
      <c r="AD32" s="719">
        <f>SUM(W32:AC34)</f>
        <v>0</v>
      </c>
      <c r="AE32" s="723"/>
      <c r="AF32" s="726"/>
      <c r="AG32" s="729"/>
      <c r="AH32" s="705"/>
      <c r="AI32" s="709"/>
      <c r="AJ32" s="710"/>
      <c r="AK32" s="320" t="str">
        <f>G32</f>
        <v/>
      </c>
      <c r="AL32" s="321" t="str">
        <f>P32</f>
        <v/>
      </c>
      <c r="AM32" s="121"/>
      <c r="AN32" s="121"/>
      <c r="AO32" s="121"/>
      <c r="AP32" s="121"/>
      <c r="AQ32" s="121"/>
    </row>
    <row r="33" spans="1:43" ht="18" customHeight="1" x14ac:dyDescent="0.25">
      <c r="A33" s="731"/>
      <c r="B33" s="565"/>
      <c r="C33" s="544"/>
      <c r="D33" s="562"/>
      <c r="E33" s="538"/>
      <c r="F33" s="186"/>
      <c r="G33" s="187" t="str">
        <f>IF(F33=0,"",LOOKUP(F33,Sailor_No,Sailor_Name))</f>
        <v/>
      </c>
      <c r="H33" s="193"/>
      <c r="I33" s="187" t="str">
        <f>IF(H33=0,"",LOOKUP(H33,Sailor_No,Sailor_Name))</f>
        <v/>
      </c>
      <c r="J33" s="567" t="s">
        <v>456</v>
      </c>
      <c r="K33" s="644">
        <f>IF(K31&lt;=15,K31,LOOKUP(K31,$I$53:$I$62,$L$53:$L$62))</f>
        <v>0</v>
      </c>
      <c r="L33" s="644">
        <f>IF(L31&lt;=15,L31,LOOKUP(L31,$I$53:$I$62,$L$53:$L$62))</f>
        <v>0</v>
      </c>
      <c r="M33" s="644">
        <f>IF(M31&lt;=15,M31,LOOKUP(M31,$I$53:$I$62,$L$53:$L$62))</f>
        <v>0</v>
      </c>
      <c r="N33" s="642"/>
      <c r="O33" s="202"/>
      <c r="P33" s="187" t="str">
        <f>IF(O33=0,"",LOOKUP(O33,Sailor_No,Sailor_Name))</f>
        <v/>
      </c>
      <c r="Q33" s="190"/>
      <c r="R33" s="187" t="str">
        <f>IF(Q33=0,"",LOOKUP(Q33,Sailor_No,Sailor_Name))</f>
        <v/>
      </c>
      <c r="S33" s="666">
        <f>IF(S31&lt;=15,S31,LOOKUP(S31,$I$53:$I$62,$L$53:$L$62))</f>
        <v>0</v>
      </c>
      <c r="T33" s="666">
        <f>IF(T31&lt;=15,T31,LOOKUP(T31,$I$53:$I$62,$L$53:$L$62))</f>
        <v>0</v>
      </c>
      <c r="U33" s="666">
        <f>IF(U31&lt;=15,U31,LOOKUP(U31,$I$53:$I$62,$L$53:$L$62))</f>
        <v>0</v>
      </c>
      <c r="V33" s="696"/>
      <c r="W33" s="547"/>
      <c r="X33" s="191"/>
      <c r="Y33" s="191"/>
      <c r="Z33" s="191"/>
      <c r="AA33" s="191"/>
      <c r="AB33" s="191"/>
      <c r="AC33" s="192"/>
      <c r="AD33" s="720"/>
      <c r="AE33" s="723"/>
      <c r="AF33" s="726"/>
      <c r="AG33" s="729"/>
      <c r="AH33" s="705"/>
      <c r="AI33" s="709"/>
      <c r="AJ33" s="710"/>
      <c r="AK33" s="322" t="str">
        <f>G33</f>
        <v/>
      </c>
      <c r="AL33" s="323" t="str">
        <f>P33</f>
        <v/>
      </c>
      <c r="AM33" s="121"/>
      <c r="AN33" s="121"/>
      <c r="AO33" s="121"/>
      <c r="AP33" s="121"/>
      <c r="AQ33" s="121"/>
    </row>
    <row r="34" spans="1:43" ht="18" customHeight="1" thickBot="1" x14ac:dyDescent="0.3">
      <c r="A34" s="731"/>
      <c r="B34" s="566"/>
      <c r="C34" s="545"/>
      <c r="D34" s="563"/>
      <c r="E34" s="539"/>
      <c r="F34" s="186"/>
      <c r="G34" s="187" t="str">
        <f>IF(F34=0,"",LOOKUP(F34,Sailor_No,Sailor_Name))</f>
        <v/>
      </c>
      <c r="H34" s="193"/>
      <c r="I34" s="187" t="str">
        <f>IF(H34=0,"",LOOKUP(H34,Sailor_No,Sailor_Name))</f>
        <v/>
      </c>
      <c r="J34" s="568"/>
      <c r="K34" s="645"/>
      <c r="L34" s="645"/>
      <c r="M34" s="645"/>
      <c r="N34" s="643"/>
      <c r="O34" s="202"/>
      <c r="P34" s="187" t="str">
        <f>IF(O34=0,"",LOOKUP(O34,Sailor_No,Sailor_Name))</f>
        <v/>
      </c>
      <c r="Q34" s="190"/>
      <c r="R34" s="187" t="str">
        <f>IF(Q34=0,"",LOOKUP(Q34,Sailor_No,Sailor_Name))</f>
        <v/>
      </c>
      <c r="S34" s="645"/>
      <c r="T34" s="645"/>
      <c r="U34" s="645"/>
      <c r="V34" s="697"/>
      <c r="W34" s="548"/>
      <c r="X34" s="191"/>
      <c r="Y34" s="191"/>
      <c r="Z34" s="191"/>
      <c r="AA34" s="191"/>
      <c r="AB34" s="191"/>
      <c r="AC34" s="192"/>
      <c r="AD34" s="733"/>
      <c r="AE34" s="724"/>
      <c r="AF34" s="727"/>
      <c r="AG34" s="730"/>
      <c r="AH34" s="706"/>
      <c r="AI34" s="711"/>
      <c r="AJ34" s="712"/>
      <c r="AK34" s="327" t="str">
        <f>G34</f>
        <v/>
      </c>
      <c r="AL34" s="328" t="str">
        <f>P34</f>
        <v/>
      </c>
      <c r="AM34" s="121"/>
      <c r="AN34" s="121"/>
      <c r="AO34" s="121"/>
      <c r="AP34" s="121"/>
      <c r="AQ34" s="121"/>
    </row>
    <row r="35" spans="1:43" ht="18" customHeight="1" x14ac:dyDescent="0.2">
      <c r="A35" s="731">
        <v>9</v>
      </c>
      <c r="B35" s="564" t="str">
        <f>LOOKUP(A35,Team_No,Team_Names_1)</f>
        <v>Aeolus-2</v>
      </c>
      <c r="C35" s="543" t="str">
        <f>'Boat allocation &amp; OOD'!G12</f>
        <v>H15</v>
      </c>
      <c r="D35" s="561" t="str">
        <f>IF(C35=0,"",LOOKUP(C35,Hobie_No,Sail_No))</f>
        <v>042</v>
      </c>
      <c r="E35" s="537"/>
      <c r="F35" s="210"/>
      <c r="G35" s="211"/>
      <c r="H35" s="212"/>
      <c r="I35" s="211"/>
      <c r="J35" s="561" t="s">
        <v>1047</v>
      </c>
      <c r="K35" s="688"/>
      <c r="L35" s="688"/>
      <c r="M35" s="689"/>
      <c r="N35" s="641">
        <f>SUM(K37:M38)</f>
        <v>0</v>
      </c>
      <c r="O35" s="213"/>
      <c r="P35" s="211"/>
      <c r="Q35" s="214"/>
      <c r="R35" s="211"/>
      <c r="S35" s="690"/>
      <c r="T35" s="690"/>
      <c r="U35" s="690"/>
      <c r="V35" s="695">
        <f>SUM(S37:U38)</f>
        <v>0</v>
      </c>
      <c r="W35" s="216"/>
      <c r="X35" s="217"/>
      <c r="Y35" s="217"/>
      <c r="Z35" s="217"/>
      <c r="AA35" s="217"/>
      <c r="AB35" s="217"/>
      <c r="AC35" s="218"/>
      <c r="AD35" s="329"/>
      <c r="AE35" s="722">
        <f>N35</f>
        <v>0</v>
      </c>
      <c r="AF35" s="725">
        <f t="shared" ref="AF35" si="26">V35</f>
        <v>0</v>
      </c>
      <c r="AG35" s="728">
        <f t="shared" ref="AG35" si="27">SUM(AD35:AF38)</f>
        <v>0</v>
      </c>
      <c r="AH35" s="704">
        <f>IF(AG35&gt;99,"-",(RANK(AG35,$AG$3:$AG$50,1)))</f>
        <v>1</v>
      </c>
      <c r="AI35" s="707"/>
      <c r="AJ35" s="708"/>
      <c r="AK35" s="717" t="str">
        <f>IF(B35=0,"",LOOKUP(A35,Team_No,Team_Names_2))</f>
        <v>Aeolus-2</v>
      </c>
      <c r="AL35" s="718"/>
      <c r="AM35" s="121"/>
      <c r="AN35" s="121"/>
      <c r="AO35" s="121"/>
      <c r="AP35" s="121"/>
      <c r="AQ35" s="121"/>
    </row>
    <row r="36" spans="1:43" ht="18" customHeight="1" x14ac:dyDescent="0.25">
      <c r="A36" s="731"/>
      <c r="B36" s="565"/>
      <c r="C36" s="544"/>
      <c r="D36" s="562"/>
      <c r="E36" s="538"/>
      <c r="F36" s="186"/>
      <c r="G36" s="187" t="str">
        <f>IF(F36=0,"",LOOKUP(F36,Sailor_No,Sailor_Name))</f>
        <v/>
      </c>
      <c r="H36" s="193"/>
      <c r="I36" s="187" t="str">
        <f>IF(H36=0,"",LOOKUP(H36,Sailor_No,Sailor_Name))</f>
        <v/>
      </c>
      <c r="J36" s="569"/>
      <c r="K36" s="681"/>
      <c r="L36" s="681"/>
      <c r="M36" s="683"/>
      <c r="N36" s="642"/>
      <c r="O36" s="202"/>
      <c r="P36" s="187" t="str">
        <f>IF(O36=0,"",LOOKUP(O36,Sailor_No,Sailor_Name))</f>
        <v/>
      </c>
      <c r="Q36" s="190"/>
      <c r="R36" s="187" t="str">
        <f>IF(Q36=0,"",LOOKUP(Q36,Sailor_No,Sailor_Name))</f>
        <v/>
      </c>
      <c r="S36" s="691"/>
      <c r="T36" s="691"/>
      <c r="U36" s="691"/>
      <c r="V36" s="696" t="e">
        <f>SUM(#REF!)</f>
        <v>#REF!</v>
      </c>
      <c r="W36" s="546" t="str">
        <f>IF(E35="N",$H$53,IF(E36="Y",0,"-"))</f>
        <v>-</v>
      </c>
      <c r="X36" s="191"/>
      <c r="Y36" s="191"/>
      <c r="Z36" s="191"/>
      <c r="AA36" s="191"/>
      <c r="AB36" s="191"/>
      <c r="AC36" s="192"/>
      <c r="AD36" s="719">
        <f>SUM(W36:AC38)</f>
        <v>0</v>
      </c>
      <c r="AE36" s="723"/>
      <c r="AF36" s="726"/>
      <c r="AG36" s="729"/>
      <c r="AH36" s="705"/>
      <c r="AI36" s="709"/>
      <c r="AJ36" s="710"/>
      <c r="AK36" s="320" t="str">
        <f>G36</f>
        <v/>
      </c>
      <c r="AL36" s="321" t="str">
        <f>P36</f>
        <v/>
      </c>
      <c r="AM36" s="121"/>
      <c r="AN36" s="121"/>
      <c r="AO36" s="121"/>
      <c r="AP36" s="121"/>
      <c r="AQ36" s="121"/>
    </row>
    <row r="37" spans="1:43" ht="18" customHeight="1" x14ac:dyDescent="0.25">
      <c r="A37" s="731"/>
      <c r="B37" s="565"/>
      <c r="C37" s="544"/>
      <c r="D37" s="562"/>
      <c r="E37" s="538"/>
      <c r="F37" s="186"/>
      <c r="G37" s="187" t="str">
        <f>IF(F37=0,"",LOOKUP(F37,Sailor_No,Sailor_Name))</f>
        <v/>
      </c>
      <c r="H37" s="193"/>
      <c r="I37" s="187" t="str">
        <f>IF(H37=0,"",LOOKUP(H37,Sailor_No,Sailor_Name))</f>
        <v/>
      </c>
      <c r="J37" s="567" t="s">
        <v>456</v>
      </c>
      <c r="K37" s="644">
        <f>IF(K35&lt;=15,K35,LOOKUP(K35,$I$53:$I$62,$L$53:$L$62))</f>
        <v>0</v>
      </c>
      <c r="L37" s="644">
        <f>IF(L35&lt;=15,L35,LOOKUP(L35,$I$53:$I$62,$L$53:$L$62))</f>
        <v>0</v>
      </c>
      <c r="M37" s="678">
        <f>IF(M35&lt;=15,M35,LOOKUP(M35,$I$53:$I$62,$L$53:$L$62))</f>
        <v>0</v>
      </c>
      <c r="N37" s="642"/>
      <c r="O37" s="202"/>
      <c r="P37" s="187" t="str">
        <f>IF(O37=0,"",LOOKUP(O37,Sailor_No,Sailor_Name))</f>
        <v/>
      </c>
      <c r="Q37" s="190"/>
      <c r="R37" s="187" t="str">
        <f>IF(Q37=0,"",LOOKUP(Q37,Sailor_No,Sailor_Name))</f>
        <v/>
      </c>
      <c r="S37" s="666">
        <f>IF(S35&lt;=15,S35,LOOKUP(S35,$I$53:$I$62,$L$53:$L$62))</f>
        <v>0</v>
      </c>
      <c r="T37" s="666">
        <f>IF(T35&lt;=15,T35,LOOKUP(T35,$I$53:$I$62,$L$53:$L$62))</f>
        <v>0</v>
      </c>
      <c r="U37" s="666">
        <f>IF(U35&lt;=15,U35,LOOKUP(U35,$I$53:$I$62,$L$53:$L$62))</f>
        <v>0</v>
      </c>
      <c r="V37" s="696"/>
      <c r="W37" s="547"/>
      <c r="X37" s="191"/>
      <c r="Y37" s="191"/>
      <c r="Z37" s="191"/>
      <c r="AA37" s="191"/>
      <c r="AB37" s="191"/>
      <c r="AC37" s="192"/>
      <c r="AD37" s="720"/>
      <c r="AE37" s="723"/>
      <c r="AF37" s="726"/>
      <c r="AG37" s="729"/>
      <c r="AH37" s="705"/>
      <c r="AI37" s="709"/>
      <c r="AJ37" s="710"/>
      <c r="AK37" s="322" t="str">
        <f>G37</f>
        <v/>
      </c>
      <c r="AL37" s="323" t="str">
        <f>P37</f>
        <v/>
      </c>
      <c r="AM37" s="121"/>
      <c r="AN37" s="121"/>
      <c r="AO37" s="121"/>
      <c r="AP37" s="121"/>
      <c r="AQ37" s="121"/>
    </row>
    <row r="38" spans="1:43" ht="18" customHeight="1" thickBot="1" x14ac:dyDescent="0.3">
      <c r="A38" s="731"/>
      <c r="B38" s="566"/>
      <c r="C38" s="545"/>
      <c r="D38" s="563"/>
      <c r="E38" s="539"/>
      <c r="F38" s="186"/>
      <c r="G38" s="187" t="str">
        <f>IF(F38=0,"",LOOKUP(F38,Sailor_No,Sailor_Name))</f>
        <v/>
      </c>
      <c r="H38" s="193"/>
      <c r="I38" s="187" t="str">
        <f>IF(H38=0,"",LOOKUP(H38,Sailor_No,Sailor_Name))</f>
        <v/>
      </c>
      <c r="J38" s="568"/>
      <c r="K38" s="645"/>
      <c r="L38" s="645"/>
      <c r="M38" s="668"/>
      <c r="N38" s="643"/>
      <c r="O38" s="202"/>
      <c r="P38" s="187" t="str">
        <f>IF(O38=0,"",LOOKUP(O38,Sailor_No,Sailor_Name))</f>
        <v/>
      </c>
      <c r="Q38" s="190"/>
      <c r="R38" s="187" t="str">
        <f>IF(Q38=0,"",LOOKUP(Q38,Sailor_No,Sailor_Name))</f>
        <v/>
      </c>
      <c r="S38" s="645"/>
      <c r="T38" s="645"/>
      <c r="U38" s="645"/>
      <c r="V38" s="697"/>
      <c r="W38" s="548"/>
      <c r="X38" s="191"/>
      <c r="Y38" s="191"/>
      <c r="Z38" s="191"/>
      <c r="AA38" s="191"/>
      <c r="AB38" s="191"/>
      <c r="AC38" s="192"/>
      <c r="AD38" s="733"/>
      <c r="AE38" s="724"/>
      <c r="AF38" s="727"/>
      <c r="AG38" s="730"/>
      <c r="AH38" s="706"/>
      <c r="AI38" s="711"/>
      <c r="AJ38" s="712"/>
      <c r="AK38" s="327" t="str">
        <f>G38</f>
        <v/>
      </c>
      <c r="AL38" s="328" t="str">
        <f>P38</f>
        <v/>
      </c>
      <c r="AM38" s="121"/>
      <c r="AN38" s="121"/>
      <c r="AO38" s="121"/>
      <c r="AP38" s="121"/>
      <c r="AQ38" s="121"/>
    </row>
    <row r="39" spans="1:43" ht="18" customHeight="1" x14ac:dyDescent="0.2">
      <c r="A39" s="731">
        <v>10</v>
      </c>
      <c r="B39" s="564" t="str">
        <f>LOOKUP(A39,Team_No,Team_Names_1)</f>
        <v>Spare-1</v>
      </c>
      <c r="C39" s="543" t="s">
        <v>1072</v>
      </c>
      <c r="D39" s="561" t="str">
        <f>IF(C39=0,"",LOOKUP(C39,Hobie_No,Sail_No))</f>
        <v>680</v>
      </c>
      <c r="E39" s="537"/>
      <c r="F39" s="210"/>
      <c r="G39" s="211"/>
      <c r="H39" s="212"/>
      <c r="I39" s="211"/>
      <c r="J39" s="561" t="s">
        <v>1047</v>
      </c>
      <c r="K39" s="688"/>
      <c r="L39" s="689"/>
      <c r="M39" s="689"/>
      <c r="N39" s="641">
        <f>SUM(K41:M42)</f>
        <v>0</v>
      </c>
      <c r="O39" s="213"/>
      <c r="P39" s="211"/>
      <c r="Q39" s="214"/>
      <c r="R39" s="211"/>
      <c r="S39" s="690"/>
      <c r="T39" s="690"/>
      <c r="U39" s="690"/>
      <c r="V39" s="695">
        <f>SUM(S41:U42)</f>
        <v>0</v>
      </c>
      <c r="W39" s="216"/>
      <c r="X39" s="217"/>
      <c r="Y39" s="217"/>
      <c r="Z39" s="217"/>
      <c r="AA39" s="217"/>
      <c r="AB39" s="217"/>
      <c r="AC39" s="218"/>
      <c r="AD39" s="329"/>
      <c r="AE39" s="722">
        <f>N39</f>
        <v>0</v>
      </c>
      <c r="AF39" s="725">
        <f t="shared" ref="AF39" si="28">V39</f>
        <v>0</v>
      </c>
      <c r="AG39" s="728">
        <f t="shared" ref="AG39" si="29">SUM(AD39:AF42)</f>
        <v>0</v>
      </c>
      <c r="AH39" s="704">
        <f>IF(AG39&gt;99,"-",(RANK(AG39,$AG$3:$AG$50,1)))</f>
        <v>1</v>
      </c>
      <c r="AI39" s="707"/>
      <c r="AJ39" s="708"/>
      <c r="AK39" s="717" t="str">
        <f>IF(B39=0,"",LOOKUP(A39,Team_No,Team_Names_2))</f>
        <v>Spare-1</v>
      </c>
      <c r="AL39" s="718"/>
      <c r="AM39" s="121"/>
      <c r="AN39" s="121"/>
      <c r="AO39" s="121"/>
      <c r="AP39" s="121"/>
      <c r="AQ39" s="121"/>
    </row>
    <row r="40" spans="1:43" ht="18" customHeight="1" x14ac:dyDescent="0.25">
      <c r="A40" s="731"/>
      <c r="B40" s="565"/>
      <c r="C40" s="544"/>
      <c r="D40" s="562"/>
      <c r="E40" s="538"/>
      <c r="F40" s="186"/>
      <c r="G40" s="187" t="str">
        <f>IF(F40=0,"",LOOKUP(F40,Sailor_No,Sailor_Name))</f>
        <v/>
      </c>
      <c r="H40" s="193"/>
      <c r="I40" s="187" t="str">
        <f>IF(H40=0,"",LOOKUP(H40,Sailor_No,Sailor_Name))</f>
        <v/>
      </c>
      <c r="J40" s="569"/>
      <c r="K40" s="681"/>
      <c r="L40" s="683"/>
      <c r="M40" s="683"/>
      <c r="N40" s="642"/>
      <c r="O40" s="202"/>
      <c r="P40" s="187" t="str">
        <f>IF(O40=0,"",LOOKUP(O40,Sailor_No,Sailor_Name))</f>
        <v/>
      </c>
      <c r="Q40" s="190"/>
      <c r="R40" s="187" t="str">
        <f>IF(Q40=0,"",LOOKUP(Q40,Sailor_No,Sailor_Name))</f>
        <v/>
      </c>
      <c r="S40" s="691"/>
      <c r="T40" s="691"/>
      <c r="U40" s="691"/>
      <c r="V40" s="696" t="e">
        <f>SUM(#REF!)</f>
        <v>#REF!</v>
      </c>
      <c r="W40" s="546" t="str">
        <f>IF(E39="N",$H$53,IF(E40="Y",0,"-"))</f>
        <v>-</v>
      </c>
      <c r="X40" s="191"/>
      <c r="Y40" s="191"/>
      <c r="Z40" s="191"/>
      <c r="AA40" s="191"/>
      <c r="AB40" s="191"/>
      <c r="AC40" s="192"/>
      <c r="AD40" s="719">
        <f>SUM(W40:AC42)</f>
        <v>0</v>
      </c>
      <c r="AE40" s="723"/>
      <c r="AF40" s="726"/>
      <c r="AG40" s="729"/>
      <c r="AH40" s="705"/>
      <c r="AI40" s="709"/>
      <c r="AJ40" s="710"/>
      <c r="AK40" s="320" t="str">
        <f>G40</f>
        <v/>
      </c>
      <c r="AL40" s="321" t="str">
        <f>P40</f>
        <v/>
      </c>
      <c r="AM40" s="114"/>
      <c r="AN40" s="114"/>
      <c r="AO40" s="114"/>
      <c r="AP40" s="114"/>
      <c r="AQ40" s="114"/>
    </row>
    <row r="41" spans="1:43" ht="18" customHeight="1" x14ac:dyDescent="0.25">
      <c r="A41" s="731"/>
      <c r="B41" s="565"/>
      <c r="C41" s="544"/>
      <c r="D41" s="562"/>
      <c r="E41" s="538"/>
      <c r="F41" s="186"/>
      <c r="G41" s="187" t="str">
        <f>IF(F41=0,"",LOOKUP(F41,Sailor_No,Sailor_Name))</f>
        <v/>
      </c>
      <c r="H41" s="193"/>
      <c r="I41" s="187" t="str">
        <f>IF(H41=0,"",LOOKUP(H41,Sailor_No,Sailor_Name))</f>
        <v/>
      </c>
      <c r="J41" s="567" t="s">
        <v>456</v>
      </c>
      <c r="K41" s="644">
        <f>IF(K39&lt;=15,K39,LOOKUP(K39,$I$53:$I$62,$L$53:$L$62))</f>
        <v>0</v>
      </c>
      <c r="L41" s="644">
        <f>IF(L39&lt;=15,L39,LOOKUP(L39,$I$53:$I$62,$L$53:$L$62))</f>
        <v>0</v>
      </c>
      <c r="M41" s="678">
        <f>IF(M39&lt;=15,M39,LOOKUP(M39,$I$53:$I$62,$L$53:$L$62))</f>
        <v>0</v>
      </c>
      <c r="N41" s="642"/>
      <c r="O41" s="202"/>
      <c r="P41" s="187" t="str">
        <f>IF(O41=0,"",LOOKUP(O41,Sailor_No,Sailor_Name))</f>
        <v/>
      </c>
      <c r="Q41" s="190"/>
      <c r="R41" s="187" t="str">
        <f>IF(Q41=0,"",LOOKUP(Q41,Sailor_No,Sailor_Name))</f>
        <v/>
      </c>
      <c r="S41" s="666">
        <f>IF(S39&lt;=15,S39,LOOKUP(S39,$I$53:$I$62,$L$53:$L$62))</f>
        <v>0</v>
      </c>
      <c r="T41" s="666">
        <f>IF(T40&lt;=15,T40,LOOKUP(T40,$I$53:$I$62,$L$53:$L$62))</f>
        <v>0</v>
      </c>
      <c r="U41" s="666">
        <f>IF(U40&lt;=15,U40,LOOKUP(U40,$I$53:$I$62,$L$53:$L$62))</f>
        <v>0</v>
      </c>
      <c r="V41" s="696"/>
      <c r="W41" s="547"/>
      <c r="X41" s="191"/>
      <c r="Y41" s="191"/>
      <c r="Z41" s="191"/>
      <c r="AA41" s="191"/>
      <c r="AB41" s="191"/>
      <c r="AC41" s="192"/>
      <c r="AD41" s="720"/>
      <c r="AE41" s="723"/>
      <c r="AF41" s="726"/>
      <c r="AG41" s="729"/>
      <c r="AH41" s="705"/>
      <c r="AI41" s="709"/>
      <c r="AJ41" s="710"/>
      <c r="AK41" s="322" t="str">
        <f>G41</f>
        <v/>
      </c>
      <c r="AL41" s="323" t="str">
        <f>P41</f>
        <v/>
      </c>
      <c r="AM41" s="121"/>
      <c r="AN41" s="114"/>
      <c r="AO41" s="114"/>
      <c r="AP41" s="114"/>
      <c r="AQ41" s="114"/>
    </row>
    <row r="42" spans="1:43" ht="18" customHeight="1" thickBot="1" x14ac:dyDescent="0.3">
      <c r="A42" s="731"/>
      <c r="B42" s="566"/>
      <c r="C42" s="545"/>
      <c r="D42" s="563"/>
      <c r="E42" s="539"/>
      <c r="F42" s="194"/>
      <c r="G42" s="187" t="str">
        <f>IF(F42=0,"",LOOKUP(F42,Sailor_No,Sailor_Name))</f>
        <v/>
      </c>
      <c r="H42" s="196"/>
      <c r="I42" s="187" t="str">
        <f>IF(H42=0,"",LOOKUP(H42,Sailor_No,Sailor_Name))</f>
        <v/>
      </c>
      <c r="J42" s="568"/>
      <c r="K42" s="645"/>
      <c r="L42" s="645"/>
      <c r="M42" s="668"/>
      <c r="N42" s="643"/>
      <c r="O42" s="223"/>
      <c r="P42" s="187" t="str">
        <f>IF(O42=0,"",LOOKUP(O42,Sailor_No,Sailor_Name))</f>
        <v/>
      </c>
      <c r="Q42" s="198"/>
      <c r="R42" s="187" t="str">
        <f>IF(Q42=0,"",LOOKUP(Q42,Sailor_No,Sailor_Name))</f>
        <v/>
      </c>
      <c r="S42" s="645"/>
      <c r="T42" s="645"/>
      <c r="U42" s="645"/>
      <c r="V42" s="697"/>
      <c r="W42" s="548"/>
      <c r="X42" s="199"/>
      <c r="Y42" s="199"/>
      <c r="Z42" s="199"/>
      <c r="AA42" s="199"/>
      <c r="AB42" s="199"/>
      <c r="AC42" s="200"/>
      <c r="AD42" s="734"/>
      <c r="AE42" s="724"/>
      <c r="AF42" s="727"/>
      <c r="AG42" s="730"/>
      <c r="AH42" s="706"/>
      <c r="AI42" s="711"/>
      <c r="AJ42" s="712"/>
      <c r="AK42" s="324" t="str">
        <f>G42</f>
        <v/>
      </c>
      <c r="AL42" s="325" t="str">
        <f>P42</f>
        <v/>
      </c>
      <c r="AM42" s="121"/>
      <c r="AN42" s="114"/>
      <c r="AO42" s="114"/>
      <c r="AP42" s="114"/>
      <c r="AQ42" s="114"/>
    </row>
    <row r="43" spans="1:43" ht="18" customHeight="1" x14ac:dyDescent="0.2">
      <c r="A43" s="731">
        <v>11</v>
      </c>
      <c r="B43" s="564" t="str">
        <f>LOOKUP(A43,Team_No,Team_Names_1)</f>
        <v>Spare-2</v>
      </c>
      <c r="C43" s="543">
        <f>'[1]Boat allocation &amp; OOD'!L14</f>
        <v>0</v>
      </c>
      <c r="D43" s="561" t="str">
        <f>IF(C43=0,"",LOOKUP(C43,Hobie_No,Sail_No))</f>
        <v/>
      </c>
      <c r="E43" s="537"/>
      <c r="F43" s="210"/>
      <c r="G43" s="211"/>
      <c r="H43" s="212"/>
      <c r="I43" s="211"/>
      <c r="J43" s="561" t="s">
        <v>1047</v>
      </c>
      <c r="K43" s="680"/>
      <c r="L43" s="682"/>
      <c r="M43" s="682"/>
      <c r="N43" s="641">
        <f>SUM(K45:M46)</f>
        <v>0</v>
      </c>
      <c r="O43" s="213"/>
      <c r="P43" s="211"/>
      <c r="Q43" s="214"/>
      <c r="R43" s="211"/>
      <c r="S43" s="690"/>
      <c r="T43" s="690"/>
      <c r="U43" s="690"/>
      <c r="V43" s="695">
        <f>SUM(S45:U46)</f>
        <v>0</v>
      </c>
      <c r="W43" s="216"/>
      <c r="X43" s="217"/>
      <c r="Y43" s="217"/>
      <c r="Z43" s="217"/>
      <c r="AA43" s="217"/>
      <c r="AB43" s="217"/>
      <c r="AC43" s="218"/>
      <c r="AD43" s="329"/>
      <c r="AE43" s="722">
        <f>N43</f>
        <v>0</v>
      </c>
      <c r="AF43" s="725">
        <f t="shared" ref="AF43" si="30">V43</f>
        <v>0</v>
      </c>
      <c r="AG43" s="728">
        <f t="shared" ref="AG43" si="31">SUM(AD43:AF46)</f>
        <v>0</v>
      </c>
      <c r="AH43" s="704">
        <f t="shared" ref="AH43" si="32">IF(AG43&gt;99,"-",(RANK(AG43,$AG$3:$AG$50,1)))</f>
        <v>1</v>
      </c>
      <c r="AI43" s="707"/>
      <c r="AJ43" s="708"/>
      <c r="AK43" s="717" t="str">
        <f>IF(B43=0,"",LOOKUP(A43,Team_No,Team_Names_2))</f>
        <v>Spare-2</v>
      </c>
      <c r="AL43" s="718"/>
      <c r="AM43" s="114"/>
      <c r="AN43" s="114"/>
      <c r="AO43" s="114"/>
      <c r="AP43" s="114"/>
      <c r="AQ43" s="114"/>
    </row>
    <row r="44" spans="1:43" ht="18" customHeight="1" x14ac:dyDescent="0.25">
      <c r="A44" s="731"/>
      <c r="B44" s="565"/>
      <c r="C44" s="544"/>
      <c r="D44" s="562"/>
      <c r="E44" s="538"/>
      <c r="F44" s="186"/>
      <c r="G44" s="187" t="str">
        <f>IF(F44=0,"",LOOKUP(F44,Sailor_No,Sailor_Name))</f>
        <v/>
      </c>
      <c r="H44" s="193"/>
      <c r="I44" s="187" t="str">
        <f>IF(H44=0,"",LOOKUP(H44,Sailor_No,Sailor_Name))</f>
        <v/>
      </c>
      <c r="J44" s="569"/>
      <c r="K44" s="681"/>
      <c r="L44" s="683"/>
      <c r="M44" s="683"/>
      <c r="N44" s="642"/>
      <c r="O44" s="202"/>
      <c r="P44" s="187" t="str">
        <f>IF(O44=0,"",LOOKUP(O44,Sailor_No,Sailor_Name))</f>
        <v/>
      </c>
      <c r="Q44" s="190"/>
      <c r="R44" s="187" t="str">
        <f>IF(Q44=0,"",LOOKUP(Q44,Sailor_No,Sailor_Name))</f>
        <v/>
      </c>
      <c r="S44" s="691"/>
      <c r="T44" s="691"/>
      <c r="U44" s="691"/>
      <c r="V44" s="696" t="e">
        <f>SUM(#REF!)</f>
        <v>#REF!</v>
      </c>
      <c r="W44" s="546" t="str">
        <f>IF(E43="N",$H$53,IF(E44="Y",0,"-"))</f>
        <v>-</v>
      </c>
      <c r="X44" s="191"/>
      <c r="Y44" s="191"/>
      <c r="Z44" s="191"/>
      <c r="AA44" s="191"/>
      <c r="AB44" s="191"/>
      <c r="AC44" s="192"/>
      <c r="AD44" s="719">
        <f>SUM(W44:AC46)</f>
        <v>0</v>
      </c>
      <c r="AE44" s="723"/>
      <c r="AF44" s="726"/>
      <c r="AG44" s="729"/>
      <c r="AH44" s="705"/>
      <c r="AI44" s="709"/>
      <c r="AJ44" s="710"/>
      <c r="AK44" s="320" t="str">
        <f>G44</f>
        <v/>
      </c>
      <c r="AL44" s="321" t="str">
        <f>P44</f>
        <v/>
      </c>
      <c r="AM44" s="114"/>
      <c r="AN44" s="114"/>
      <c r="AO44" s="114"/>
      <c r="AP44" s="114"/>
      <c r="AQ44" s="114"/>
    </row>
    <row r="45" spans="1:43" ht="18" customHeight="1" x14ac:dyDescent="0.25">
      <c r="A45" s="731"/>
      <c r="B45" s="565"/>
      <c r="C45" s="544"/>
      <c r="D45" s="562"/>
      <c r="E45" s="538"/>
      <c r="F45" s="186"/>
      <c r="G45" s="187" t="str">
        <f>IF(F45=0,"",LOOKUP(F45,Sailor_No,Sailor_Name))</f>
        <v/>
      </c>
      <c r="H45" s="193"/>
      <c r="I45" s="187" t="str">
        <f>IF(H45=0,"",LOOKUP(H45,Sailor_No,Sailor_Name))</f>
        <v/>
      </c>
      <c r="J45" s="567" t="s">
        <v>456</v>
      </c>
      <c r="K45" s="644">
        <f>IF(K43&lt;=15,K43,LOOKUP(K43,$I$53:$I$62,$L$53:$L$62))</f>
        <v>0</v>
      </c>
      <c r="L45" s="644">
        <f>IF(L44&lt;=15,L44,LOOKUP(L44,$I$53:$I$62,$L$53:$L$62))</f>
        <v>0</v>
      </c>
      <c r="M45" s="644">
        <f>IF(M44&lt;=15,M44,LOOKUP(M44,$I$53:$I$62,$L$53:$L$62))</f>
        <v>0</v>
      </c>
      <c r="N45" s="642"/>
      <c r="O45" s="202"/>
      <c r="P45" s="187" t="str">
        <f>IF(O45=0,"",LOOKUP(O45,Sailor_No,Sailor_Name))</f>
        <v/>
      </c>
      <c r="Q45" s="190"/>
      <c r="R45" s="187" t="str">
        <f>IF(Q45=0,"",LOOKUP(Q45,Sailor_No,Sailor_Name))</f>
        <v/>
      </c>
      <c r="S45" s="666">
        <f>IF(S43&lt;=15,S43,LOOKUP(S43,$I$53:$I$62,$L$53:$L$62))</f>
        <v>0</v>
      </c>
      <c r="T45" s="666">
        <f>IF(T44&lt;=15,T44,LOOKUP(T44,$I$53:$I$62,$L$53:$L$62))</f>
        <v>0</v>
      </c>
      <c r="U45" s="666">
        <f>IF(U44&lt;=15,U44,LOOKUP(U44,$I$53:$I$62,$L$53:$L$62))</f>
        <v>0</v>
      </c>
      <c r="V45" s="696"/>
      <c r="W45" s="547"/>
      <c r="X45" s="191"/>
      <c r="Y45" s="191"/>
      <c r="Z45" s="191"/>
      <c r="AA45" s="191"/>
      <c r="AB45" s="191"/>
      <c r="AC45" s="192"/>
      <c r="AD45" s="720"/>
      <c r="AE45" s="723"/>
      <c r="AF45" s="726"/>
      <c r="AG45" s="729"/>
      <c r="AH45" s="705"/>
      <c r="AI45" s="709"/>
      <c r="AJ45" s="710"/>
      <c r="AK45" s="322" t="str">
        <f>G45</f>
        <v/>
      </c>
      <c r="AL45" s="323" t="str">
        <f>P45</f>
        <v/>
      </c>
      <c r="AM45" s="121"/>
      <c r="AN45" s="114"/>
      <c r="AO45" s="114"/>
      <c r="AP45" s="114"/>
      <c r="AQ45" s="114"/>
    </row>
    <row r="46" spans="1:43" ht="18" customHeight="1" thickBot="1" x14ac:dyDescent="0.3">
      <c r="A46" s="731"/>
      <c r="B46" s="566"/>
      <c r="C46" s="545"/>
      <c r="D46" s="563"/>
      <c r="E46" s="539"/>
      <c r="F46" s="186"/>
      <c r="G46" s="187" t="str">
        <f>IF(F46=0,"",LOOKUP(F46,Sailor_No,Sailor_Name))</f>
        <v/>
      </c>
      <c r="H46" s="193"/>
      <c r="I46" s="187" t="str">
        <f>IF(H46=0,"",LOOKUP(H46,Sailor_No,Sailor_Name))</f>
        <v/>
      </c>
      <c r="J46" s="568"/>
      <c r="K46" s="679"/>
      <c r="L46" s="679"/>
      <c r="M46" s="679"/>
      <c r="N46" s="643"/>
      <c r="O46" s="202"/>
      <c r="P46" s="187" t="str">
        <f>IF(O46=0,"",LOOKUP(O46,Sailor_No,Sailor_Name))</f>
        <v/>
      </c>
      <c r="Q46" s="190"/>
      <c r="R46" s="187" t="str">
        <f>IF(Q46=0,"",LOOKUP(Q46,Sailor_No,Sailor_Name))</f>
        <v/>
      </c>
      <c r="S46" s="645"/>
      <c r="T46" s="645"/>
      <c r="U46" s="645"/>
      <c r="V46" s="697"/>
      <c r="W46" s="548"/>
      <c r="X46" s="191"/>
      <c r="Y46" s="191"/>
      <c r="Z46" s="191"/>
      <c r="AA46" s="191"/>
      <c r="AB46" s="191"/>
      <c r="AC46" s="192"/>
      <c r="AD46" s="733"/>
      <c r="AE46" s="724"/>
      <c r="AF46" s="727"/>
      <c r="AG46" s="730"/>
      <c r="AH46" s="706"/>
      <c r="AI46" s="711"/>
      <c r="AJ46" s="712"/>
      <c r="AK46" s="327" t="str">
        <f>G46</f>
        <v/>
      </c>
      <c r="AL46" s="328" t="str">
        <f>P46</f>
        <v/>
      </c>
      <c r="AM46" s="114"/>
      <c r="AN46" s="114"/>
      <c r="AO46" s="114"/>
      <c r="AP46" s="114"/>
      <c r="AQ46" s="114"/>
    </row>
    <row r="47" spans="1:43" ht="18" customHeight="1" x14ac:dyDescent="0.2">
      <c r="A47" s="731">
        <v>12</v>
      </c>
      <c r="B47" s="564" t="str">
        <f>LOOKUP(A47,Team_No,Team_Names_1)</f>
        <v>Spare-3</v>
      </c>
      <c r="C47" s="543">
        <f>'[1]Boat allocation &amp; OOD'!L16</f>
        <v>0</v>
      </c>
      <c r="D47" s="561" t="str">
        <f>IF(C47=0,"",LOOKUP(C47,Hobie_No,Sail_No))</f>
        <v/>
      </c>
      <c r="E47" s="537"/>
      <c r="F47" s="210"/>
      <c r="G47" s="211"/>
      <c r="H47" s="212"/>
      <c r="I47" s="211"/>
      <c r="J47" s="561" t="s">
        <v>1047</v>
      </c>
      <c r="K47" s="680"/>
      <c r="L47" s="682"/>
      <c r="M47" s="383"/>
      <c r="N47" s="641">
        <f>SUM(K49:M50)</f>
        <v>0</v>
      </c>
      <c r="O47" s="213"/>
      <c r="P47" s="211"/>
      <c r="Q47" s="214"/>
      <c r="R47" s="211"/>
      <c r="S47" s="690"/>
      <c r="T47" s="690"/>
      <c r="U47" s="690"/>
      <c r="V47" s="695">
        <f>SUM(S49:U50)</f>
        <v>0</v>
      </c>
      <c r="W47" s="216"/>
      <c r="X47" s="217"/>
      <c r="Y47" s="217"/>
      <c r="Z47" s="217"/>
      <c r="AA47" s="217"/>
      <c r="AB47" s="217"/>
      <c r="AC47" s="218"/>
      <c r="AD47" s="329"/>
      <c r="AE47" s="722">
        <f>N47</f>
        <v>0</v>
      </c>
      <c r="AF47" s="725">
        <f t="shared" ref="AF47" si="33">V47</f>
        <v>0</v>
      </c>
      <c r="AG47" s="728">
        <f t="shared" ref="AG47" si="34">SUM(AD47:AF50)</f>
        <v>0</v>
      </c>
      <c r="AH47" s="704">
        <f t="shared" ref="AH47" si="35">IF(AG47&gt;99,"-",(RANK(AG47,$AG$3:$AG$50,1)))</f>
        <v>1</v>
      </c>
      <c r="AI47" s="707"/>
      <c r="AJ47" s="708"/>
      <c r="AK47" s="717" t="str">
        <f>IF(B47=0,"",LOOKUP(A47,Team_No,Team_Names_2))</f>
        <v>Spare-3</v>
      </c>
      <c r="AL47" s="718"/>
      <c r="AM47" s="114"/>
      <c r="AN47" s="114"/>
      <c r="AO47" s="114"/>
      <c r="AP47" s="114"/>
      <c r="AQ47" s="114"/>
    </row>
    <row r="48" spans="1:43" ht="18" customHeight="1" x14ac:dyDescent="0.25">
      <c r="A48" s="731"/>
      <c r="B48" s="565"/>
      <c r="C48" s="544"/>
      <c r="D48" s="562"/>
      <c r="E48" s="538"/>
      <c r="F48" s="186"/>
      <c r="G48" s="187" t="str">
        <f>IF(F48=0,"",LOOKUP(F48,Sailor_No,Sailor_Name))</f>
        <v/>
      </c>
      <c r="H48" s="193"/>
      <c r="I48" s="187" t="str">
        <f>IF(H48=0,"",LOOKUP(H48,Sailor_No,Sailor_Name))</f>
        <v/>
      </c>
      <c r="J48" s="569"/>
      <c r="K48" s="681"/>
      <c r="L48" s="683"/>
      <c r="M48" s="384"/>
      <c r="N48" s="642"/>
      <c r="O48" s="202"/>
      <c r="P48" s="187" t="str">
        <f>IF(O48=0,"",LOOKUP(O48,Sailor_No,Sailor_Name))</f>
        <v/>
      </c>
      <c r="Q48" s="190"/>
      <c r="R48" s="187" t="str">
        <f>IF(Q48=0,"",LOOKUP(Q48,Sailor_No,Sailor_Name))</f>
        <v/>
      </c>
      <c r="S48" s="691"/>
      <c r="T48" s="691"/>
      <c r="U48" s="691"/>
      <c r="V48" s="696" t="e">
        <f>SUM(#REF!)</f>
        <v>#REF!</v>
      </c>
      <c r="W48" s="546" t="str">
        <f>IF(E47="N",$H$53,IF(E48="Y",0,"-"))</f>
        <v>-</v>
      </c>
      <c r="X48" s="191"/>
      <c r="Y48" s="191"/>
      <c r="Z48" s="191"/>
      <c r="AA48" s="191"/>
      <c r="AB48" s="191"/>
      <c r="AC48" s="192"/>
      <c r="AD48" s="719">
        <f>SUM(W48:AC50)</f>
        <v>0</v>
      </c>
      <c r="AE48" s="723"/>
      <c r="AF48" s="726"/>
      <c r="AG48" s="729"/>
      <c r="AH48" s="705"/>
      <c r="AI48" s="709"/>
      <c r="AJ48" s="710"/>
      <c r="AK48" s="320" t="str">
        <f>G48</f>
        <v/>
      </c>
      <c r="AL48" s="321" t="str">
        <f>P48</f>
        <v/>
      </c>
      <c r="AM48" s="114"/>
      <c r="AN48" s="114"/>
      <c r="AO48" s="114"/>
      <c r="AP48" s="114"/>
      <c r="AQ48" s="114"/>
    </row>
    <row r="49" spans="1:259" ht="18" customHeight="1" x14ac:dyDescent="0.25">
      <c r="A49" s="731"/>
      <c r="B49" s="565"/>
      <c r="C49" s="544"/>
      <c r="D49" s="562"/>
      <c r="E49" s="538"/>
      <c r="F49" s="186"/>
      <c r="G49" s="187" t="str">
        <f>IF(F49=0,"",LOOKUP(F49,Sailor_No,Sailor_Name))</f>
        <v/>
      </c>
      <c r="H49" s="193"/>
      <c r="I49" s="187" t="str">
        <f>IF(H49=0,"",LOOKUP(H49,Sailor_No,Sailor_Name))</f>
        <v/>
      </c>
      <c r="J49" s="567" t="s">
        <v>456</v>
      </c>
      <c r="K49" s="644">
        <f>IF(K47&lt;=15,K47,LOOKUP(K47,$I$53:$I$62,$L$53:$L$62))</f>
        <v>0</v>
      </c>
      <c r="L49" s="644">
        <f>IF(L48&lt;=15,L48,LOOKUP(L48,$I$53:$I$62,$L$53:$L$62))</f>
        <v>0</v>
      </c>
      <c r="M49" s="644">
        <f>IF(M48&lt;=15,M48,LOOKUP(M48,$I$53:$I$62,$L$53:$L$62))</f>
        <v>0</v>
      </c>
      <c r="N49" s="642"/>
      <c r="O49" s="202"/>
      <c r="P49" s="187" t="str">
        <f>IF(O49=0,"",LOOKUP(O49,Sailor_No,Sailor_Name))</f>
        <v/>
      </c>
      <c r="Q49" s="190"/>
      <c r="R49" s="187" t="str">
        <f>IF(Q49=0,"",LOOKUP(Q49,Sailor_No,Sailor_Name))</f>
        <v/>
      </c>
      <c r="S49" s="666">
        <f>IF(S47&lt;=15,S47,LOOKUP(S47,$I$53:$I$62,$L$53:$L$62))</f>
        <v>0</v>
      </c>
      <c r="T49" s="666">
        <f>IF(T48&lt;=15,T48,LOOKUP(T48,$I$53:$I$62,$L$53:$L$62))</f>
        <v>0</v>
      </c>
      <c r="U49" s="666">
        <f>IF(U48&lt;=15,U48,LOOKUP(U48,$I$53:$I$62,$L$53:$L$62))</f>
        <v>0</v>
      </c>
      <c r="V49" s="696"/>
      <c r="W49" s="547"/>
      <c r="X49" s="191"/>
      <c r="Y49" s="191"/>
      <c r="Z49" s="191"/>
      <c r="AA49" s="191"/>
      <c r="AB49" s="191"/>
      <c r="AC49" s="192"/>
      <c r="AD49" s="720"/>
      <c r="AE49" s="723"/>
      <c r="AF49" s="726"/>
      <c r="AG49" s="729"/>
      <c r="AH49" s="705"/>
      <c r="AI49" s="709"/>
      <c r="AJ49" s="710"/>
      <c r="AK49" s="322" t="str">
        <f>G49</f>
        <v/>
      </c>
      <c r="AL49" s="323" t="str">
        <f>P49</f>
        <v/>
      </c>
      <c r="AM49" s="121"/>
      <c r="AN49" s="114"/>
      <c r="AO49" s="114"/>
      <c r="AP49" s="114"/>
      <c r="AQ49" s="114"/>
    </row>
    <row r="50" spans="1:259" ht="18" customHeight="1" thickBot="1" x14ac:dyDescent="0.3">
      <c r="A50" s="731"/>
      <c r="B50" s="566"/>
      <c r="C50" s="545"/>
      <c r="D50" s="634"/>
      <c r="E50" s="732"/>
      <c r="F50" s="194"/>
      <c r="G50" s="195" t="str">
        <f>IF(F50=0,"",LOOKUP(F50,Sailor_No,Sailor_Name))</f>
        <v/>
      </c>
      <c r="H50" s="196"/>
      <c r="I50" s="195" t="str">
        <f>IF(H50=0,"",LOOKUP(H50,Sailor_No,Sailor_Name))</f>
        <v/>
      </c>
      <c r="J50" s="568"/>
      <c r="K50" s="645"/>
      <c r="L50" s="645"/>
      <c r="M50" s="645"/>
      <c r="N50" s="643"/>
      <c r="O50" s="207"/>
      <c r="P50" s="195" t="str">
        <f>IF(O50=0,"",LOOKUP(O50,Sailor_No,Sailor_Name))</f>
        <v/>
      </c>
      <c r="Q50" s="198"/>
      <c r="R50" s="195" t="str">
        <f>IF(Q50=0,"",LOOKUP(Q50,Sailor_No,Sailor_Name))</f>
        <v/>
      </c>
      <c r="S50" s="645"/>
      <c r="T50" s="645"/>
      <c r="U50" s="645"/>
      <c r="V50" s="697"/>
      <c r="W50" s="612"/>
      <c r="X50" s="226"/>
      <c r="Y50" s="226"/>
      <c r="Z50" s="226"/>
      <c r="AA50" s="226"/>
      <c r="AB50" s="226"/>
      <c r="AC50" s="227"/>
      <c r="AD50" s="721"/>
      <c r="AE50" s="724"/>
      <c r="AF50" s="727"/>
      <c r="AG50" s="730"/>
      <c r="AH50" s="706"/>
      <c r="AI50" s="711"/>
      <c r="AJ50" s="712"/>
      <c r="AK50" s="324" t="str">
        <f>G50</f>
        <v/>
      </c>
      <c r="AL50" s="325" t="str">
        <f>P50</f>
        <v/>
      </c>
      <c r="AM50" s="114"/>
      <c r="AN50" s="114"/>
      <c r="AO50" s="114"/>
      <c r="AP50" s="114"/>
      <c r="AQ50" s="114"/>
    </row>
    <row r="51" spans="1:259" ht="18.95" customHeight="1" thickBot="1" x14ac:dyDescent="0.3">
      <c r="A51" s="527"/>
      <c r="B51" s="103"/>
      <c r="C51" s="104"/>
      <c r="D51" s="104"/>
      <c r="E51" s="104"/>
      <c r="F51" s="105"/>
      <c r="G51" s="138"/>
      <c r="H51" s="105"/>
      <c r="I51" s="140" t="str">
        <f>IF(H51=0,"",LOOKUP(H51,Sailor_No,Sailor_Name))</f>
        <v/>
      </c>
      <c r="J51" s="140"/>
      <c r="K51" s="105"/>
      <c r="L51" s="105"/>
      <c r="M51" s="131"/>
      <c r="N51" s="162"/>
      <c r="O51" s="107"/>
      <c r="P51" s="141"/>
      <c r="Q51" s="107"/>
      <c r="R51" s="141"/>
      <c r="S51" s="107"/>
      <c r="T51" s="107"/>
      <c r="U51" s="107"/>
      <c r="V51" s="108"/>
      <c r="W51" s="107"/>
      <c r="X51" s="107"/>
      <c r="Y51" s="107"/>
      <c r="Z51" s="107"/>
      <c r="AA51" s="107"/>
      <c r="AB51" s="107"/>
      <c r="AC51" s="107"/>
      <c r="AD51" s="107"/>
      <c r="AE51" s="106"/>
      <c r="AF51" s="106"/>
      <c r="AG51" s="106"/>
      <c r="AH51" s="106"/>
      <c r="AI51" s="106"/>
      <c r="AJ51" s="106"/>
      <c r="AK51" s="106"/>
      <c r="AL51" s="330"/>
      <c r="AM51" s="121"/>
      <c r="AN51" s="121"/>
      <c r="AO51" s="121"/>
      <c r="AP51" s="121"/>
      <c r="AQ51" s="121"/>
      <c r="AR51" s="111"/>
    </row>
    <row r="52" spans="1:259" ht="18.95" customHeight="1" thickBot="1" x14ac:dyDescent="0.3">
      <c r="A52" s="527"/>
      <c r="B52" s="77" t="s">
        <v>475</v>
      </c>
      <c r="C52" s="600" t="s">
        <v>455</v>
      </c>
      <c r="D52" s="601"/>
      <c r="E52" s="601"/>
      <c r="F52" s="601"/>
      <c r="G52" s="601"/>
      <c r="H52" s="602"/>
      <c r="I52" s="603" t="s">
        <v>476</v>
      </c>
      <c r="J52" s="604"/>
      <c r="K52" s="605"/>
      <c r="L52" s="606"/>
      <c r="M52" s="132"/>
      <c r="N52" s="163"/>
      <c r="O52" s="113"/>
      <c r="P52" s="112"/>
      <c r="Q52" s="113"/>
      <c r="R52" s="635" t="s">
        <v>1021</v>
      </c>
      <c r="S52" s="636"/>
      <c r="T52" s="636"/>
      <c r="U52" s="636"/>
      <c r="V52" s="636"/>
      <c r="W52" s="636"/>
      <c r="X52" s="636"/>
      <c r="Y52" s="636"/>
      <c r="Z52" s="636"/>
      <c r="AA52" s="636"/>
      <c r="AB52" s="636"/>
      <c r="AC52" s="636"/>
      <c r="AD52" s="636"/>
      <c r="AE52" s="636"/>
      <c r="AF52" s="636"/>
      <c r="AG52" s="636"/>
      <c r="AH52" s="112"/>
      <c r="AI52" s="112"/>
      <c r="AJ52" s="112"/>
      <c r="AK52" s="330"/>
      <c r="AL52" s="106"/>
      <c r="AM52" s="114"/>
      <c r="AN52" s="114"/>
      <c r="AO52" s="114"/>
      <c r="AP52" s="114"/>
      <c r="AQ52" s="114"/>
      <c r="AR52" s="111"/>
    </row>
    <row r="53" spans="1:259" ht="18.95" customHeight="1" x14ac:dyDescent="0.25">
      <c r="A53" s="527"/>
      <c r="B53" s="78">
        <v>1</v>
      </c>
      <c r="C53" s="626" t="s">
        <v>477</v>
      </c>
      <c r="D53" s="627"/>
      <c r="E53" s="627"/>
      <c r="F53" s="627"/>
      <c r="G53" s="628"/>
      <c r="H53" s="79">
        <v>2</v>
      </c>
      <c r="I53" s="299" t="s">
        <v>478</v>
      </c>
      <c r="J53" s="158"/>
      <c r="K53" s="300">
        <v>5</v>
      </c>
      <c r="L53" s="301">
        <f>$D$60+K53</f>
        <v>14</v>
      </c>
      <c r="M53" s="598" t="s">
        <v>479</v>
      </c>
      <c r="N53" s="599"/>
      <c r="O53" s="599"/>
      <c r="P53" s="599"/>
      <c r="Q53" s="599"/>
      <c r="R53" s="624" t="s">
        <v>480</v>
      </c>
      <c r="S53" s="625"/>
      <c r="T53" s="625"/>
      <c r="U53" s="625"/>
      <c r="V53" s="625"/>
      <c r="W53" s="625"/>
      <c r="X53" s="625"/>
      <c r="Y53" s="625"/>
      <c r="Z53" s="625"/>
      <c r="AA53" s="625"/>
      <c r="AB53" s="625"/>
      <c r="AC53" s="625"/>
      <c r="AD53" s="625"/>
      <c r="AE53" s="625"/>
      <c r="AF53" s="625"/>
      <c r="AG53" s="625"/>
      <c r="AH53" s="625"/>
      <c r="AI53" s="112"/>
      <c r="AJ53" s="112"/>
      <c r="AK53" s="330"/>
      <c r="AL53" s="382"/>
      <c r="AM53" s="114"/>
      <c r="AN53" s="114"/>
      <c r="AO53" s="114"/>
      <c r="AP53" s="114"/>
      <c r="AQ53" s="114"/>
      <c r="AR53" s="111"/>
    </row>
    <row r="54" spans="1:259" ht="18.95" customHeight="1" x14ac:dyDescent="0.25">
      <c r="A54" s="527"/>
      <c r="B54" s="80">
        <v>2</v>
      </c>
      <c r="C54" s="621" t="s">
        <v>1012</v>
      </c>
      <c r="D54" s="615"/>
      <c r="E54" s="615"/>
      <c r="F54" s="615"/>
      <c r="G54" s="616"/>
      <c r="H54" s="81">
        <v>2</v>
      </c>
      <c r="I54" s="302" t="s">
        <v>481</v>
      </c>
      <c r="J54" s="159"/>
      <c r="K54" s="303">
        <v>1</v>
      </c>
      <c r="L54" s="304">
        <f>IF(D60&lt;=F1,F1+K54,D60+K54)</f>
        <v>10</v>
      </c>
      <c r="M54" s="598" t="s">
        <v>482</v>
      </c>
      <c r="N54" s="599"/>
      <c r="O54" s="599"/>
      <c r="P54" s="599"/>
      <c r="Q54" s="166"/>
      <c r="R54" s="625"/>
      <c r="S54" s="625"/>
      <c r="T54" s="625"/>
      <c r="U54" s="625"/>
      <c r="V54" s="625"/>
      <c r="W54" s="625"/>
      <c r="X54" s="625"/>
      <c r="Y54" s="625"/>
      <c r="Z54" s="625"/>
      <c r="AA54" s="625"/>
      <c r="AB54" s="625"/>
      <c r="AC54" s="625"/>
      <c r="AD54" s="625"/>
      <c r="AE54" s="625"/>
      <c r="AF54" s="625"/>
      <c r="AG54" s="625"/>
      <c r="AH54" s="625"/>
      <c r="AI54" s="386"/>
      <c r="AJ54" s="386"/>
      <c r="AK54" s="330"/>
      <c r="AL54" s="382"/>
      <c r="AM54" s="114"/>
      <c r="AN54" s="114"/>
      <c r="AO54" s="114"/>
      <c r="AP54" s="114"/>
      <c r="AQ54" s="114"/>
      <c r="AR54" s="111"/>
    </row>
    <row r="55" spans="1:259" ht="18.95" customHeight="1" x14ac:dyDescent="0.25">
      <c r="A55" s="527"/>
      <c r="B55" s="80">
        <v>3</v>
      </c>
      <c r="C55" s="621" t="s">
        <v>1013</v>
      </c>
      <c r="D55" s="615"/>
      <c r="E55" s="615"/>
      <c r="F55" s="615"/>
      <c r="G55" s="616"/>
      <c r="H55" s="81">
        <v>2</v>
      </c>
      <c r="I55" s="302" t="s">
        <v>483</v>
      </c>
      <c r="J55" s="159"/>
      <c r="K55" s="303">
        <v>1</v>
      </c>
      <c r="L55" s="304">
        <f t="shared" ref="L55:L61" si="36">$F$1+K55</f>
        <v>1</v>
      </c>
      <c r="M55" s="598" t="s">
        <v>484</v>
      </c>
      <c r="N55" s="599"/>
      <c r="O55" s="599"/>
      <c r="P55" s="599"/>
      <c r="Q55" s="166"/>
      <c r="R55" s="625"/>
      <c r="S55" s="625"/>
      <c r="T55" s="625"/>
      <c r="U55" s="625"/>
      <c r="V55" s="625"/>
      <c r="W55" s="625"/>
      <c r="X55" s="625"/>
      <c r="Y55" s="625"/>
      <c r="Z55" s="625"/>
      <c r="AA55" s="625"/>
      <c r="AB55" s="625"/>
      <c r="AC55" s="625"/>
      <c r="AD55" s="625"/>
      <c r="AE55" s="625"/>
      <c r="AF55" s="625"/>
      <c r="AG55" s="625"/>
      <c r="AH55" s="625"/>
      <c r="AI55" s="386"/>
      <c r="AJ55" s="386"/>
      <c r="AK55" s="330"/>
      <c r="AL55" s="382"/>
      <c r="AM55" s="114"/>
      <c r="AN55" s="114"/>
      <c r="AO55" s="114"/>
      <c r="AP55" s="114"/>
      <c r="AQ55" s="114"/>
      <c r="AR55" s="111"/>
    </row>
    <row r="56" spans="1:259" ht="18.95" customHeight="1" x14ac:dyDescent="0.25">
      <c r="A56" s="527"/>
      <c r="B56" s="80">
        <v>4</v>
      </c>
      <c r="C56" s="621" t="s">
        <v>1014</v>
      </c>
      <c r="D56" s="615"/>
      <c r="E56" s="615"/>
      <c r="F56" s="615"/>
      <c r="G56" s="616"/>
      <c r="H56" s="81">
        <v>0</v>
      </c>
      <c r="I56" s="302" t="s">
        <v>485</v>
      </c>
      <c r="J56" s="159"/>
      <c r="K56" s="303">
        <v>1</v>
      </c>
      <c r="L56" s="304">
        <f t="shared" si="36"/>
        <v>1</v>
      </c>
      <c r="M56" s="379" t="s">
        <v>486</v>
      </c>
      <c r="N56" s="164"/>
      <c r="O56" s="382"/>
      <c r="P56" s="382"/>
      <c r="Q56" s="166"/>
      <c r="R56" s="625"/>
      <c r="S56" s="625"/>
      <c r="T56" s="625"/>
      <c r="U56" s="625"/>
      <c r="V56" s="625"/>
      <c r="W56" s="625"/>
      <c r="X56" s="625"/>
      <c r="Y56" s="625"/>
      <c r="Z56" s="625"/>
      <c r="AA56" s="625"/>
      <c r="AB56" s="625"/>
      <c r="AC56" s="625"/>
      <c r="AD56" s="625"/>
      <c r="AE56" s="625"/>
      <c r="AF56" s="625"/>
      <c r="AG56" s="625"/>
      <c r="AH56" s="625"/>
      <c r="AI56" s="382"/>
      <c r="AJ56" s="382"/>
      <c r="AK56" s="330"/>
      <c r="AL56" s="382"/>
      <c r="AM56" s="114"/>
      <c r="AN56" s="114"/>
      <c r="AO56" s="114"/>
      <c r="AP56" s="114"/>
      <c r="AQ56" s="114"/>
      <c r="AR56" s="111"/>
    </row>
    <row r="57" spans="1:259" ht="18.95" customHeight="1" x14ac:dyDescent="0.25">
      <c r="A57" s="527"/>
      <c r="B57" s="80">
        <v>5</v>
      </c>
      <c r="C57" s="621" t="s">
        <v>1015</v>
      </c>
      <c r="D57" s="615"/>
      <c r="E57" s="615"/>
      <c r="F57" s="615"/>
      <c r="G57" s="616"/>
      <c r="H57" s="81">
        <v>0</v>
      </c>
      <c r="I57" s="302" t="s">
        <v>487</v>
      </c>
      <c r="J57" s="159"/>
      <c r="K57" s="303">
        <v>1</v>
      </c>
      <c r="L57" s="304">
        <f t="shared" si="36"/>
        <v>1</v>
      </c>
      <c r="M57" s="598" t="s">
        <v>488</v>
      </c>
      <c r="N57" s="599"/>
      <c r="O57" s="599"/>
      <c r="P57" s="599"/>
      <c r="Q57" s="166"/>
      <c r="R57" s="625"/>
      <c r="S57" s="625"/>
      <c r="T57" s="625"/>
      <c r="U57" s="625"/>
      <c r="V57" s="625"/>
      <c r="W57" s="625"/>
      <c r="X57" s="625"/>
      <c r="Y57" s="625"/>
      <c r="Z57" s="625"/>
      <c r="AA57" s="625"/>
      <c r="AB57" s="625"/>
      <c r="AC57" s="625"/>
      <c r="AD57" s="625"/>
      <c r="AE57" s="625"/>
      <c r="AF57" s="625"/>
      <c r="AG57" s="625"/>
      <c r="AH57" s="625"/>
      <c r="AI57" s="382"/>
      <c r="AJ57" s="382"/>
      <c r="AK57" s="330"/>
      <c r="AL57" s="382"/>
      <c r="AM57" s="114"/>
      <c r="AN57" s="114"/>
      <c r="AO57" s="114"/>
      <c r="AP57" s="114"/>
      <c r="AQ57" s="114"/>
      <c r="AR57" s="111"/>
    </row>
    <row r="58" spans="1:259" ht="18.95" customHeight="1" x14ac:dyDescent="0.25">
      <c r="A58" s="527"/>
      <c r="B58" s="80">
        <v>6</v>
      </c>
      <c r="C58" s="621" t="s">
        <v>1016</v>
      </c>
      <c r="D58" s="615"/>
      <c r="E58" s="615"/>
      <c r="F58" s="615"/>
      <c r="G58" s="616"/>
      <c r="H58" s="81">
        <v>0</v>
      </c>
      <c r="I58" s="302" t="s">
        <v>489</v>
      </c>
      <c r="J58" s="159"/>
      <c r="K58" s="303">
        <v>1</v>
      </c>
      <c r="L58" s="304">
        <f t="shared" si="36"/>
        <v>1</v>
      </c>
      <c r="M58" s="598" t="s">
        <v>490</v>
      </c>
      <c r="N58" s="599"/>
      <c r="O58" s="599"/>
      <c r="P58" s="599"/>
      <c r="Q58" s="599"/>
      <c r="R58" s="599"/>
      <c r="S58" s="599"/>
      <c r="T58" s="599"/>
      <c r="U58" s="599"/>
      <c r="V58" s="118"/>
      <c r="W58" s="380"/>
      <c r="X58" s="380"/>
      <c r="Y58" s="380"/>
      <c r="Z58" s="380"/>
      <c r="AA58" s="380"/>
      <c r="AB58" s="380"/>
      <c r="AC58" s="380"/>
      <c r="AD58" s="380"/>
      <c r="AE58" s="382"/>
      <c r="AF58" s="382"/>
      <c r="AG58" s="382"/>
      <c r="AH58" s="382"/>
      <c r="AI58" s="382"/>
      <c r="AJ58" s="382"/>
      <c r="AK58" s="330"/>
      <c r="AL58" s="382"/>
      <c r="AM58" s="114"/>
      <c r="AN58" s="114"/>
      <c r="AO58" s="114"/>
      <c r="AP58" s="114"/>
      <c r="AQ58" s="114"/>
      <c r="AR58" s="111"/>
    </row>
    <row r="59" spans="1:259" ht="18.95" customHeight="1" thickBot="1" x14ac:dyDescent="0.3">
      <c r="A59" s="527"/>
      <c r="B59" s="82">
        <v>7</v>
      </c>
      <c r="C59" s="613" t="s">
        <v>1017</v>
      </c>
      <c r="D59" s="614"/>
      <c r="E59" s="615"/>
      <c r="F59" s="615"/>
      <c r="G59" s="616"/>
      <c r="H59" s="81">
        <v>0</v>
      </c>
      <c r="I59" s="302" t="s">
        <v>497</v>
      </c>
      <c r="J59" s="159"/>
      <c r="K59" s="303">
        <v>1</v>
      </c>
      <c r="L59" s="304">
        <f t="shared" si="36"/>
        <v>1</v>
      </c>
      <c r="M59" s="598" t="s">
        <v>491</v>
      </c>
      <c r="N59" s="599"/>
      <c r="O59" s="599"/>
      <c r="P59" s="599"/>
      <c r="Q59" s="382"/>
      <c r="R59" s="382"/>
      <c r="S59" s="382"/>
      <c r="T59" s="382"/>
      <c r="U59" s="382"/>
      <c r="V59" s="119"/>
      <c r="W59" s="380"/>
      <c r="X59" s="380"/>
      <c r="Y59" s="380"/>
      <c r="Z59" s="380"/>
      <c r="AA59" s="380"/>
      <c r="AB59" s="380"/>
      <c r="AC59" s="380"/>
      <c r="AD59" s="380"/>
      <c r="AE59" s="382"/>
      <c r="AF59" s="382"/>
      <c r="AG59" s="382"/>
      <c r="AH59" s="382"/>
      <c r="AI59" s="382"/>
      <c r="AJ59" s="382"/>
      <c r="AK59" s="330"/>
      <c r="AL59" s="382"/>
      <c r="AM59" s="114"/>
      <c r="AN59" s="114"/>
      <c r="AO59" s="114"/>
      <c r="AP59" s="114"/>
      <c r="AQ59" s="114"/>
      <c r="AR59" s="111"/>
    </row>
    <row r="60" spans="1:259" ht="18.95" customHeight="1" thickBot="1" x14ac:dyDescent="0.3">
      <c r="A60" s="527"/>
      <c r="B60" s="639" t="s">
        <v>492</v>
      </c>
      <c r="C60" s="640"/>
      <c r="D60" s="86">
        <v>9</v>
      </c>
      <c r="E60" s="124"/>
      <c r="F60" s="713"/>
      <c r="G60" s="713"/>
      <c r="H60" s="714"/>
      <c r="I60" s="302" t="s">
        <v>493</v>
      </c>
      <c r="J60" s="159"/>
      <c r="K60" s="303"/>
      <c r="L60" s="304"/>
      <c r="M60" s="598" t="s">
        <v>494</v>
      </c>
      <c r="N60" s="599"/>
      <c r="O60" s="599"/>
      <c r="P60" s="599"/>
      <c r="Q60" s="380"/>
      <c r="R60" s="380"/>
      <c r="S60" s="380"/>
      <c r="T60" s="380"/>
      <c r="U60" s="380"/>
      <c r="V60" s="118"/>
      <c r="W60" s="380"/>
      <c r="X60" s="380"/>
      <c r="Y60" s="380"/>
      <c r="Z60" s="380"/>
      <c r="AA60" s="380"/>
      <c r="AB60" s="380"/>
      <c r="AC60" s="380"/>
      <c r="AD60" s="380"/>
      <c r="AE60" s="380"/>
      <c r="AF60" s="380"/>
      <c r="AG60" s="380"/>
      <c r="AH60" s="380"/>
      <c r="AI60" s="385"/>
      <c r="AJ60" s="385"/>
      <c r="AK60" s="385"/>
      <c r="AL60" s="385"/>
      <c r="AM60" s="121"/>
      <c r="AN60" s="121"/>
      <c r="AO60" s="121"/>
      <c r="AP60" s="121"/>
      <c r="AQ60" s="107"/>
      <c r="AR60" s="111"/>
    </row>
    <row r="61" spans="1:259" ht="18.95" customHeight="1" x14ac:dyDescent="0.25">
      <c r="A61" s="527"/>
      <c r="B61" s="622" t="s">
        <v>495</v>
      </c>
      <c r="C61" s="623"/>
      <c r="D61" s="637" t="s">
        <v>496</v>
      </c>
      <c r="E61" s="638"/>
      <c r="F61" s="715"/>
      <c r="G61" s="715"/>
      <c r="H61" s="716"/>
      <c r="I61" s="302" t="s">
        <v>497</v>
      </c>
      <c r="J61" s="159"/>
      <c r="K61" s="303">
        <v>1</v>
      </c>
      <c r="L61" s="304">
        <f t="shared" si="36"/>
        <v>1</v>
      </c>
      <c r="M61" s="598" t="s">
        <v>498</v>
      </c>
      <c r="N61" s="599"/>
      <c r="O61" s="599"/>
      <c r="P61" s="599"/>
      <c r="Q61" s="380"/>
      <c r="R61" s="380"/>
      <c r="S61" s="380"/>
      <c r="T61" s="380"/>
      <c r="U61" s="380"/>
      <c r="V61" s="118"/>
      <c r="W61" s="380"/>
      <c r="X61" s="380"/>
      <c r="Y61" s="380"/>
      <c r="Z61" s="380"/>
      <c r="AA61" s="380"/>
      <c r="AB61" s="380"/>
      <c r="AC61" s="380"/>
      <c r="AD61" s="380"/>
      <c r="AE61" s="380"/>
      <c r="AF61" s="380"/>
      <c r="AG61" s="380"/>
      <c r="AH61" s="380"/>
      <c r="AI61" s="385"/>
      <c r="AJ61" s="385"/>
      <c r="AK61" s="385"/>
      <c r="AL61" s="385"/>
      <c r="AM61" s="121"/>
      <c r="AN61" s="121"/>
      <c r="AO61" s="121"/>
      <c r="AP61" s="121"/>
      <c r="AQ61" s="107"/>
      <c r="AR61" s="111"/>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c r="EE61" s="85"/>
      <c r="EF61" s="85"/>
      <c r="EG61" s="85"/>
      <c r="EH61" s="85"/>
      <c r="EI61" s="85"/>
      <c r="EJ61" s="85"/>
      <c r="EK61" s="85"/>
      <c r="EL61" s="85"/>
      <c r="EM61" s="85"/>
      <c r="EN61" s="85"/>
      <c r="EO61" s="85"/>
      <c r="EP61" s="85"/>
      <c r="EQ61" s="85"/>
      <c r="ER61" s="85"/>
      <c r="ES61" s="85"/>
      <c r="ET61" s="85"/>
      <c r="EU61" s="85"/>
      <c r="EV61" s="85"/>
      <c r="EW61" s="85"/>
      <c r="EX61" s="85"/>
      <c r="EY61" s="85"/>
      <c r="EZ61" s="85"/>
      <c r="FA61" s="85"/>
      <c r="FB61" s="85"/>
      <c r="FC61" s="85"/>
      <c r="FD61" s="85"/>
      <c r="FE61" s="85"/>
      <c r="FF61" s="85"/>
      <c r="FG61" s="85"/>
      <c r="FH61" s="85"/>
      <c r="FI61" s="85"/>
      <c r="FJ61" s="85"/>
      <c r="FK61" s="85"/>
      <c r="FL61" s="85"/>
      <c r="FM61" s="85"/>
      <c r="FN61" s="85"/>
      <c r="FO61" s="85"/>
      <c r="FP61" s="85"/>
      <c r="FQ61" s="85"/>
      <c r="FR61" s="85"/>
      <c r="FS61" s="85"/>
      <c r="FT61" s="85"/>
      <c r="FU61" s="85"/>
      <c r="FV61" s="85"/>
      <c r="FW61" s="85"/>
      <c r="FX61" s="85"/>
      <c r="FY61" s="85"/>
      <c r="FZ61" s="85"/>
      <c r="GA61" s="85"/>
      <c r="GB61" s="85"/>
      <c r="GC61" s="85"/>
      <c r="GD61" s="85"/>
      <c r="GE61" s="85"/>
      <c r="GF61" s="85"/>
      <c r="GG61" s="85"/>
      <c r="GH61" s="85"/>
      <c r="GI61" s="85"/>
      <c r="GJ61" s="85"/>
      <c r="GK61" s="85"/>
      <c r="GL61" s="85"/>
      <c r="GM61" s="85"/>
      <c r="GN61" s="85"/>
      <c r="GO61" s="85"/>
      <c r="GP61" s="85"/>
      <c r="GQ61" s="85"/>
      <c r="GR61" s="85"/>
      <c r="GS61" s="85"/>
      <c r="GT61" s="85"/>
      <c r="GU61" s="85"/>
      <c r="GV61" s="85"/>
      <c r="GW61" s="85"/>
      <c r="GX61" s="85"/>
      <c r="GY61" s="85"/>
      <c r="GZ61" s="85"/>
      <c r="HA61" s="85"/>
      <c r="HB61" s="85"/>
      <c r="HC61" s="85"/>
      <c r="HD61" s="85"/>
      <c r="HE61" s="85"/>
      <c r="HF61" s="85"/>
      <c r="HG61" s="85"/>
      <c r="HH61" s="85"/>
      <c r="HI61" s="85"/>
      <c r="HJ61" s="85"/>
      <c r="HK61" s="85"/>
      <c r="HL61" s="85"/>
      <c r="HM61" s="85"/>
      <c r="HN61" s="85"/>
      <c r="HO61" s="85"/>
      <c r="HP61" s="85"/>
      <c r="HQ61" s="85"/>
      <c r="HR61" s="85"/>
      <c r="HS61" s="85"/>
      <c r="HT61" s="85"/>
      <c r="HU61" s="85"/>
      <c r="HV61" s="85"/>
      <c r="HW61" s="85"/>
      <c r="HX61" s="85"/>
      <c r="HY61" s="85"/>
      <c r="HZ61" s="85"/>
      <c r="IA61" s="85"/>
      <c r="IB61" s="85"/>
      <c r="IC61" s="85"/>
      <c r="ID61" s="85"/>
      <c r="IE61" s="85"/>
      <c r="IF61" s="85"/>
      <c r="IG61" s="85"/>
      <c r="IH61" s="85"/>
      <c r="II61" s="85"/>
      <c r="IJ61" s="85"/>
      <c r="IK61" s="85"/>
      <c r="IL61" s="85"/>
      <c r="IM61" s="85"/>
      <c r="IN61" s="85"/>
      <c r="IO61" s="85"/>
      <c r="IP61" s="85"/>
      <c r="IQ61" s="85"/>
      <c r="IR61" s="85"/>
      <c r="IS61" s="85"/>
      <c r="IT61" s="85"/>
      <c r="IU61" s="85"/>
      <c r="IV61" s="85"/>
      <c r="IW61" s="85"/>
      <c r="IX61" s="85"/>
      <c r="IY61" s="85"/>
    </row>
    <row r="62" spans="1:259" ht="18.95" customHeight="1" thickBot="1" x14ac:dyDescent="0.25">
      <c r="A62" s="527"/>
      <c r="B62" s="617" t="s">
        <v>499</v>
      </c>
      <c r="C62" s="618"/>
      <c r="D62" s="629" t="s">
        <v>500</v>
      </c>
      <c r="E62" s="630"/>
      <c r="F62" s="715"/>
      <c r="G62" s="715"/>
      <c r="H62" s="716"/>
      <c r="I62" s="305" t="s">
        <v>474</v>
      </c>
      <c r="J62" s="160"/>
      <c r="K62" s="306">
        <v>100</v>
      </c>
      <c r="L62" s="304">
        <f>K62</f>
        <v>100</v>
      </c>
      <c r="M62" s="619" t="s">
        <v>501</v>
      </c>
      <c r="N62" s="620"/>
      <c r="O62" s="620"/>
      <c r="P62" s="620"/>
      <c r="Q62" s="167"/>
      <c r="R62" s="381"/>
      <c r="S62" s="381"/>
      <c r="T62" s="167"/>
      <c r="U62" s="167"/>
      <c r="V62" s="168"/>
      <c r="W62" s="381"/>
      <c r="X62" s="167"/>
      <c r="Y62" s="167"/>
      <c r="Z62" s="167"/>
      <c r="AA62" s="167"/>
      <c r="AB62" s="167"/>
      <c r="AC62" s="167"/>
      <c r="AD62" s="167"/>
      <c r="AE62" s="167"/>
      <c r="AF62" s="167"/>
      <c r="AG62" s="167"/>
      <c r="AH62" s="167"/>
      <c r="AI62" s="122"/>
      <c r="AJ62" s="107"/>
      <c r="AK62" s="331"/>
      <c r="AL62" s="331"/>
      <c r="AM62" s="121"/>
      <c r="AN62" s="121"/>
      <c r="AO62" s="121"/>
      <c r="AP62" s="121"/>
      <c r="AQ62" s="107"/>
      <c r="AR62" s="111"/>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c r="EN62" s="85"/>
      <c r="EO62" s="85"/>
      <c r="EP62" s="85"/>
      <c r="EQ62" s="85"/>
      <c r="ER62" s="85"/>
      <c r="ES62" s="85"/>
      <c r="ET62" s="85"/>
      <c r="EU62" s="85"/>
      <c r="EV62" s="85"/>
      <c r="EW62" s="85"/>
      <c r="EX62" s="85"/>
      <c r="EY62" s="85"/>
      <c r="EZ62" s="85"/>
      <c r="FA62" s="85"/>
      <c r="FB62" s="85"/>
      <c r="FC62" s="85"/>
      <c r="FD62" s="85"/>
      <c r="FE62" s="85"/>
      <c r="FF62" s="85"/>
      <c r="FG62" s="85"/>
      <c r="FH62" s="85"/>
      <c r="FI62" s="85"/>
      <c r="FJ62" s="85"/>
      <c r="FK62" s="85"/>
      <c r="FL62" s="85"/>
      <c r="FM62" s="85"/>
      <c r="FN62" s="85"/>
      <c r="FO62" s="85"/>
      <c r="FP62" s="85"/>
      <c r="FQ62" s="85"/>
      <c r="FR62" s="85"/>
      <c r="FS62" s="85"/>
      <c r="FT62" s="85"/>
      <c r="FU62" s="85"/>
      <c r="FV62" s="85"/>
      <c r="FW62" s="85"/>
      <c r="FX62" s="85"/>
      <c r="FY62" s="85"/>
      <c r="FZ62" s="85"/>
      <c r="GA62" s="85"/>
      <c r="GB62" s="85"/>
      <c r="GC62" s="85"/>
      <c r="GD62" s="85"/>
      <c r="GE62" s="85"/>
      <c r="GF62" s="85"/>
      <c r="GG62" s="85"/>
      <c r="GH62" s="85"/>
      <c r="GI62" s="85"/>
      <c r="GJ62" s="85"/>
      <c r="GK62" s="85"/>
      <c r="GL62" s="85"/>
      <c r="GM62" s="85"/>
      <c r="GN62" s="85"/>
      <c r="GO62" s="85"/>
      <c r="GP62" s="85"/>
      <c r="GQ62" s="85"/>
      <c r="GR62" s="85"/>
      <c r="GS62" s="85"/>
      <c r="GT62" s="85"/>
      <c r="GU62" s="85"/>
      <c r="GV62" s="85"/>
      <c r="GW62" s="85"/>
      <c r="GX62" s="85"/>
      <c r="GY62" s="85"/>
      <c r="GZ62" s="85"/>
      <c r="HA62" s="85"/>
      <c r="HB62" s="85"/>
      <c r="HC62" s="85"/>
      <c r="HD62" s="85"/>
      <c r="HE62" s="85"/>
      <c r="HF62" s="85"/>
      <c r="HG62" s="85"/>
      <c r="HH62" s="85"/>
      <c r="HI62" s="85"/>
      <c r="HJ62" s="85"/>
      <c r="HK62" s="85"/>
      <c r="HL62" s="85"/>
      <c r="HM62" s="85"/>
      <c r="HN62" s="85"/>
      <c r="HO62" s="85"/>
      <c r="HP62" s="85"/>
      <c r="HQ62" s="85"/>
      <c r="HR62" s="85"/>
      <c r="HS62" s="85"/>
      <c r="HT62" s="85"/>
      <c r="HU62" s="85"/>
      <c r="HV62" s="85"/>
      <c r="HW62" s="85"/>
      <c r="HX62" s="85"/>
      <c r="HY62" s="85"/>
      <c r="HZ62" s="85"/>
      <c r="IA62" s="85"/>
      <c r="IB62" s="85"/>
      <c r="IC62" s="85"/>
      <c r="ID62" s="85"/>
      <c r="IE62" s="85"/>
      <c r="IF62" s="85"/>
      <c r="IG62" s="85"/>
      <c r="IH62" s="85"/>
      <c r="II62" s="85"/>
      <c r="IJ62" s="85"/>
      <c r="IK62" s="85"/>
      <c r="IL62" s="85"/>
      <c r="IM62" s="85"/>
      <c r="IN62" s="85"/>
      <c r="IO62" s="85"/>
      <c r="IP62" s="85"/>
      <c r="IQ62" s="85"/>
      <c r="IR62" s="85"/>
      <c r="IS62" s="85"/>
      <c r="IT62" s="85"/>
      <c r="IU62" s="85"/>
      <c r="IV62" s="85"/>
      <c r="IW62" s="85"/>
      <c r="IX62" s="85"/>
      <c r="IY62" s="85"/>
    </row>
  </sheetData>
  <sheetProtection sheet="1" objects="1" scenarios="1"/>
  <mergeCells count="388">
    <mergeCell ref="AE1:AF1"/>
    <mergeCell ref="AG1:AH1"/>
    <mergeCell ref="AK1:AL1"/>
    <mergeCell ref="F2:G2"/>
    <mergeCell ref="H2:I2"/>
    <mergeCell ref="O2:P2"/>
    <mergeCell ref="Q2:R2"/>
    <mergeCell ref="AI2:AJ2"/>
    <mergeCell ref="C1:D1"/>
    <mergeCell ref="G1:I1"/>
    <mergeCell ref="K1:N1"/>
    <mergeCell ref="O1:R1"/>
    <mergeCell ref="S1:V1"/>
    <mergeCell ref="W1:AD1"/>
    <mergeCell ref="L3:L4"/>
    <mergeCell ref="M3:M4"/>
    <mergeCell ref="N3:N6"/>
    <mergeCell ref="S3:S4"/>
    <mergeCell ref="T3:T4"/>
    <mergeCell ref="A3:A6"/>
    <mergeCell ref="B3:B6"/>
    <mergeCell ref="C3:C6"/>
    <mergeCell ref="D3:D6"/>
    <mergeCell ref="E3:E6"/>
    <mergeCell ref="J3:J4"/>
    <mergeCell ref="A7:A10"/>
    <mergeCell ref="B7:B10"/>
    <mergeCell ref="C7:C10"/>
    <mergeCell ref="D7:D10"/>
    <mergeCell ref="E7:E10"/>
    <mergeCell ref="J7:J8"/>
    <mergeCell ref="AH3:AH6"/>
    <mergeCell ref="AI3:AJ6"/>
    <mergeCell ref="AK3:AL3"/>
    <mergeCell ref="W4:W6"/>
    <mergeCell ref="J5:J6"/>
    <mergeCell ref="K5:K6"/>
    <mergeCell ref="L5:L6"/>
    <mergeCell ref="M5:M6"/>
    <mergeCell ref="S5:S6"/>
    <mergeCell ref="T5:T6"/>
    <mergeCell ref="U3:U4"/>
    <mergeCell ref="V3:V6"/>
    <mergeCell ref="AD3:AD6"/>
    <mergeCell ref="AE3:AE6"/>
    <mergeCell ref="AF3:AF6"/>
    <mergeCell ref="AG3:AG6"/>
    <mergeCell ref="U5:U6"/>
    <mergeCell ref="K3:K4"/>
    <mergeCell ref="AI7:AJ10"/>
    <mergeCell ref="AK7:AL7"/>
    <mergeCell ref="W8:W10"/>
    <mergeCell ref="AD8:AD10"/>
    <mergeCell ref="J9:J10"/>
    <mergeCell ref="K9:K10"/>
    <mergeCell ref="L9:L10"/>
    <mergeCell ref="M9:M10"/>
    <mergeCell ref="S9:S10"/>
    <mergeCell ref="T9:T10"/>
    <mergeCell ref="U7:U8"/>
    <mergeCell ref="V7:V10"/>
    <mergeCell ref="AE7:AE10"/>
    <mergeCell ref="AF7:AF10"/>
    <mergeCell ref="AG7:AG10"/>
    <mergeCell ref="AH7:AH10"/>
    <mergeCell ref="U9:U10"/>
    <mergeCell ref="K7:K8"/>
    <mergeCell ref="L7:L8"/>
    <mergeCell ref="M7:M8"/>
    <mergeCell ref="N7:N10"/>
    <mergeCell ref="S7:S8"/>
    <mergeCell ref="T7:T8"/>
    <mergeCell ref="L11:L12"/>
    <mergeCell ref="M11:M12"/>
    <mergeCell ref="N11:N14"/>
    <mergeCell ref="S11:S12"/>
    <mergeCell ref="T11:T12"/>
    <mergeCell ref="A11:A14"/>
    <mergeCell ref="B11:B14"/>
    <mergeCell ref="C11:C14"/>
    <mergeCell ref="D11:D14"/>
    <mergeCell ref="E11:E14"/>
    <mergeCell ref="J11:J12"/>
    <mergeCell ref="A15:A18"/>
    <mergeCell ref="B15:B18"/>
    <mergeCell ref="C15:C18"/>
    <mergeCell ref="D15:D18"/>
    <mergeCell ref="E15:E18"/>
    <mergeCell ref="J15:J16"/>
    <mergeCell ref="AI11:AJ14"/>
    <mergeCell ref="AK11:AL11"/>
    <mergeCell ref="W12:W14"/>
    <mergeCell ref="AD12:AD14"/>
    <mergeCell ref="J13:J14"/>
    <mergeCell ref="K13:K14"/>
    <mergeCell ref="L13:L14"/>
    <mergeCell ref="M13:M14"/>
    <mergeCell ref="S13:S14"/>
    <mergeCell ref="T13:T14"/>
    <mergeCell ref="U11:U12"/>
    <mergeCell ref="V11:V14"/>
    <mergeCell ref="AE11:AE14"/>
    <mergeCell ref="AF11:AF14"/>
    <mergeCell ref="AG11:AG14"/>
    <mergeCell ref="AH11:AH14"/>
    <mergeCell ref="U13:U14"/>
    <mergeCell ref="K11:K12"/>
    <mergeCell ref="AI15:AJ18"/>
    <mergeCell ref="AK15:AL15"/>
    <mergeCell ref="W16:W18"/>
    <mergeCell ref="AD16:AD18"/>
    <mergeCell ref="J17:J18"/>
    <mergeCell ref="K17:K18"/>
    <mergeCell ref="L17:L18"/>
    <mergeCell ref="M17:M18"/>
    <mergeCell ref="S17:S18"/>
    <mergeCell ref="T17:T18"/>
    <mergeCell ref="U15:U16"/>
    <mergeCell ref="V15:V18"/>
    <mergeCell ref="AE15:AE18"/>
    <mergeCell ref="AF15:AF18"/>
    <mergeCell ref="AG15:AG18"/>
    <mergeCell ref="AH15:AH18"/>
    <mergeCell ref="U17:U18"/>
    <mergeCell ref="K15:K16"/>
    <mergeCell ref="L15:L16"/>
    <mergeCell ref="M15:M16"/>
    <mergeCell ref="N15:N18"/>
    <mergeCell ref="S15:S16"/>
    <mergeCell ref="T15:T16"/>
    <mergeCell ref="L19:L20"/>
    <mergeCell ref="M19:M20"/>
    <mergeCell ref="N19:N22"/>
    <mergeCell ref="S19:S20"/>
    <mergeCell ref="T19:T20"/>
    <mergeCell ref="A19:A22"/>
    <mergeCell ref="B19:B22"/>
    <mergeCell ref="C19:C22"/>
    <mergeCell ref="D19:D22"/>
    <mergeCell ref="E19:E22"/>
    <mergeCell ref="J19:J20"/>
    <mergeCell ref="A23:A26"/>
    <mergeCell ref="B23:B26"/>
    <mergeCell ref="C23:C26"/>
    <mergeCell ref="D23:D26"/>
    <mergeCell ref="E23:E26"/>
    <mergeCell ref="J23:J24"/>
    <mergeCell ref="AI19:AJ22"/>
    <mergeCell ref="AK19:AL19"/>
    <mergeCell ref="W20:W22"/>
    <mergeCell ref="AD20:AD22"/>
    <mergeCell ref="J21:J22"/>
    <mergeCell ref="K21:K22"/>
    <mergeCell ref="L21:L22"/>
    <mergeCell ref="M21:M22"/>
    <mergeCell ref="S21:S22"/>
    <mergeCell ref="T21:T22"/>
    <mergeCell ref="U19:U20"/>
    <mergeCell ref="V19:V22"/>
    <mergeCell ref="AE19:AE22"/>
    <mergeCell ref="AF19:AF22"/>
    <mergeCell ref="AG19:AG22"/>
    <mergeCell ref="AH19:AH22"/>
    <mergeCell ref="U21:U22"/>
    <mergeCell ref="K19:K20"/>
    <mergeCell ref="AI23:AJ26"/>
    <mergeCell ref="AK23:AL23"/>
    <mergeCell ref="W24:W26"/>
    <mergeCell ref="AD24:AD26"/>
    <mergeCell ref="J25:J26"/>
    <mergeCell ref="K25:K26"/>
    <mergeCell ref="L25:L26"/>
    <mergeCell ref="M25:M26"/>
    <mergeCell ref="S25:S26"/>
    <mergeCell ref="T25:T26"/>
    <mergeCell ref="U23:U24"/>
    <mergeCell ref="V23:V26"/>
    <mergeCell ref="AE23:AE26"/>
    <mergeCell ref="AF23:AF26"/>
    <mergeCell ref="AG23:AG26"/>
    <mergeCell ref="AH23:AH26"/>
    <mergeCell ref="U25:U26"/>
    <mergeCell ref="K23:K24"/>
    <mergeCell ref="L23:L24"/>
    <mergeCell ref="M23:M24"/>
    <mergeCell ref="N23:N26"/>
    <mergeCell ref="S23:S24"/>
    <mergeCell ref="T23:T24"/>
    <mergeCell ref="L27:L28"/>
    <mergeCell ref="M27:M28"/>
    <mergeCell ref="N27:N30"/>
    <mergeCell ref="S27:S28"/>
    <mergeCell ref="T27:T28"/>
    <mergeCell ref="A27:A30"/>
    <mergeCell ref="B27:B30"/>
    <mergeCell ref="C27:C30"/>
    <mergeCell ref="D27:D30"/>
    <mergeCell ref="E27:E30"/>
    <mergeCell ref="J27:J28"/>
    <mergeCell ref="A31:A34"/>
    <mergeCell ref="B31:B34"/>
    <mergeCell ref="C31:C34"/>
    <mergeCell ref="D31:D34"/>
    <mergeCell ref="E31:E34"/>
    <mergeCell ref="J31:J32"/>
    <mergeCell ref="AI27:AJ30"/>
    <mergeCell ref="AK27:AL27"/>
    <mergeCell ref="W28:W30"/>
    <mergeCell ref="AD28:AD30"/>
    <mergeCell ref="J29:J30"/>
    <mergeCell ref="K29:K30"/>
    <mergeCell ref="L29:L30"/>
    <mergeCell ref="M29:M30"/>
    <mergeCell ref="S29:S30"/>
    <mergeCell ref="T29:T30"/>
    <mergeCell ref="U27:U28"/>
    <mergeCell ref="V27:V30"/>
    <mergeCell ref="AE27:AE30"/>
    <mergeCell ref="AF27:AF30"/>
    <mergeCell ref="AG27:AG30"/>
    <mergeCell ref="AH27:AH30"/>
    <mergeCell ref="U29:U30"/>
    <mergeCell ref="K27:K28"/>
    <mergeCell ref="AI31:AJ34"/>
    <mergeCell ref="AK31:AL31"/>
    <mergeCell ref="W32:W34"/>
    <mergeCell ref="AD32:AD34"/>
    <mergeCell ref="J33:J34"/>
    <mergeCell ref="K33:K34"/>
    <mergeCell ref="L33:L34"/>
    <mergeCell ref="M33:M34"/>
    <mergeCell ref="S33:S34"/>
    <mergeCell ref="T33:T34"/>
    <mergeCell ref="U31:U32"/>
    <mergeCell ref="V31:V34"/>
    <mergeCell ref="AE31:AE34"/>
    <mergeCell ref="AF31:AF34"/>
    <mergeCell ref="AG31:AG34"/>
    <mergeCell ref="AH31:AH34"/>
    <mergeCell ref="U33:U34"/>
    <mergeCell ref="K31:K32"/>
    <mergeCell ref="L31:L32"/>
    <mergeCell ref="M31:M32"/>
    <mergeCell ref="N31:N34"/>
    <mergeCell ref="S31:S32"/>
    <mergeCell ref="T31:T32"/>
    <mergeCell ref="L35:L36"/>
    <mergeCell ref="M35:M36"/>
    <mergeCell ref="N35:N38"/>
    <mergeCell ref="S35:S36"/>
    <mergeCell ref="T35:T36"/>
    <mergeCell ref="A35:A38"/>
    <mergeCell ref="B35:B38"/>
    <mergeCell ref="C35:C38"/>
    <mergeCell ref="D35:D38"/>
    <mergeCell ref="E35:E38"/>
    <mergeCell ref="J35:J36"/>
    <mergeCell ref="A39:A42"/>
    <mergeCell ref="B39:B42"/>
    <mergeCell ref="C39:C42"/>
    <mergeCell ref="D39:D42"/>
    <mergeCell ref="E39:E42"/>
    <mergeCell ref="J39:J40"/>
    <mergeCell ref="AI35:AJ38"/>
    <mergeCell ref="AK35:AL35"/>
    <mergeCell ref="W36:W38"/>
    <mergeCell ref="AD36:AD38"/>
    <mergeCell ref="J37:J38"/>
    <mergeCell ref="K37:K38"/>
    <mergeCell ref="L37:L38"/>
    <mergeCell ref="M37:M38"/>
    <mergeCell ref="S37:S38"/>
    <mergeCell ref="T37:T38"/>
    <mergeCell ref="U35:U36"/>
    <mergeCell ref="V35:V38"/>
    <mergeCell ref="AE35:AE38"/>
    <mergeCell ref="AF35:AF38"/>
    <mergeCell ref="AG35:AG38"/>
    <mergeCell ref="AH35:AH38"/>
    <mergeCell ref="U37:U38"/>
    <mergeCell ref="K35:K36"/>
    <mergeCell ref="AI39:AJ42"/>
    <mergeCell ref="AK39:AL39"/>
    <mergeCell ref="W40:W42"/>
    <mergeCell ref="AD40:AD42"/>
    <mergeCell ref="J41:J42"/>
    <mergeCell ref="K41:K42"/>
    <mergeCell ref="L41:L42"/>
    <mergeCell ref="M41:M42"/>
    <mergeCell ref="S41:S42"/>
    <mergeCell ref="T41:T42"/>
    <mergeCell ref="U39:U40"/>
    <mergeCell ref="V39:V42"/>
    <mergeCell ref="AE39:AE42"/>
    <mergeCell ref="AF39:AF42"/>
    <mergeCell ref="AG39:AG42"/>
    <mergeCell ref="AH39:AH42"/>
    <mergeCell ref="U41:U42"/>
    <mergeCell ref="K39:K40"/>
    <mergeCell ref="L39:L40"/>
    <mergeCell ref="M39:M40"/>
    <mergeCell ref="N39:N42"/>
    <mergeCell ref="S39:S40"/>
    <mergeCell ref="T39:T40"/>
    <mergeCell ref="L43:L44"/>
    <mergeCell ref="M43:M44"/>
    <mergeCell ref="N43:N46"/>
    <mergeCell ref="S43:S44"/>
    <mergeCell ref="T43:T44"/>
    <mergeCell ref="A43:A46"/>
    <mergeCell ref="B43:B46"/>
    <mergeCell ref="C43:C46"/>
    <mergeCell ref="D43:D46"/>
    <mergeCell ref="E43:E46"/>
    <mergeCell ref="J43:J44"/>
    <mergeCell ref="A47:A50"/>
    <mergeCell ref="B47:B50"/>
    <mergeCell ref="C47:C50"/>
    <mergeCell ref="D47:D50"/>
    <mergeCell ref="E47:E50"/>
    <mergeCell ref="J47:J48"/>
    <mergeCell ref="AI43:AJ46"/>
    <mergeCell ref="AK43:AL43"/>
    <mergeCell ref="W44:W46"/>
    <mergeCell ref="AD44:AD46"/>
    <mergeCell ref="J45:J46"/>
    <mergeCell ref="K45:K46"/>
    <mergeCell ref="L45:L46"/>
    <mergeCell ref="M45:M46"/>
    <mergeCell ref="S45:S46"/>
    <mergeCell ref="T45:T46"/>
    <mergeCell ref="U43:U44"/>
    <mergeCell ref="V43:V46"/>
    <mergeCell ref="AE43:AE46"/>
    <mergeCell ref="AF43:AF46"/>
    <mergeCell ref="AG43:AG46"/>
    <mergeCell ref="AH43:AH46"/>
    <mergeCell ref="U45:U46"/>
    <mergeCell ref="K43:K44"/>
    <mergeCell ref="AK47:AL47"/>
    <mergeCell ref="W48:W50"/>
    <mergeCell ref="AD48:AD50"/>
    <mergeCell ref="J49:J50"/>
    <mergeCell ref="K49:K50"/>
    <mergeCell ref="L49:L50"/>
    <mergeCell ref="M49:M50"/>
    <mergeCell ref="S49:S50"/>
    <mergeCell ref="T49:T50"/>
    <mergeCell ref="U49:U50"/>
    <mergeCell ref="V47:V50"/>
    <mergeCell ref="AE47:AE50"/>
    <mergeCell ref="AF47:AF50"/>
    <mergeCell ref="AG47:AG50"/>
    <mergeCell ref="AH47:AH50"/>
    <mergeCell ref="AI47:AJ50"/>
    <mergeCell ref="K47:K48"/>
    <mergeCell ref="L47:L48"/>
    <mergeCell ref="N47:N50"/>
    <mergeCell ref="S47:S48"/>
    <mergeCell ref="T47:T48"/>
    <mergeCell ref="U47:U48"/>
    <mergeCell ref="A51:A62"/>
    <mergeCell ref="C52:H52"/>
    <mergeCell ref="I52:L52"/>
    <mergeCell ref="R52:AG52"/>
    <mergeCell ref="C53:G53"/>
    <mergeCell ref="M53:Q53"/>
    <mergeCell ref="R53:AH57"/>
    <mergeCell ref="C54:G54"/>
    <mergeCell ref="M54:P54"/>
    <mergeCell ref="C55:G55"/>
    <mergeCell ref="M62:P62"/>
    <mergeCell ref="C59:G59"/>
    <mergeCell ref="M59:P59"/>
    <mergeCell ref="B60:C60"/>
    <mergeCell ref="F60:H62"/>
    <mergeCell ref="M60:P60"/>
    <mergeCell ref="B61:C61"/>
    <mergeCell ref="D61:E61"/>
    <mergeCell ref="M61:P61"/>
    <mergeCell ref="B62:C62"/>
    <mergeCell ref="D62:E62"/>
    <mergeCell ref="M55:P55"/>
    <mergeCell ref="C56:G56"/>
    <mergeCell ref="C57:G57"/>
    <mergeCell ref="M57:P57"/>
    <mergeCell ref="C58:G58"/>
    <mergeCell ref="M58:U58"/>
  </mergeCells>
  <pageMargins left="0.11811023622047245" right="0.11811023622047245" top="0.15748031496062992" bottom="0.15748031496062992" header="0.31496062992125984" footer="0.31496062992125984"/>
  <pageSetup paperSize="9" scale="4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IY62"/>
  <sheetViews>
    <sheetView view="pageBreakPreview" zoomScale="58" zoomScaleNormal="70" zoomScaleSheetLayoutView="58" workbookViewId="0">
      <selection activeCell="P36" sqref="P36"/>
    </sheetView>
  </sheetViews>
  <sheetFormatPr defaultColWidth="6.59765625" defaultRowHeight="15" x14ac:dyDescent="0.2"/>
  <cols>
    <col min="1" max="1" width="3.296875" style="83" customWidth="1"/>
    <col min="2" max="2" width="12.69921875" style="84" customWidth="1"/>
    <col min="3" max="3" width="4.8984375" style="84" customWidth="1"/>
    <col min="4" max="4" width="4.5" style="84" customWidth="1"/>
    <col min="5" max="5" width="7.296875" style="84" customWidth="1"/>
    <col min="6" max="6" width="4.8984375" style="87" customWidth="1"/>
    <col min="7" max="7" width="15.19921875" style="139" customWidth="1"/>
    <col min="8" max="8" width="4.796875" style="87" customWidth="1"/>
    <col min="9" max="9" width="15.09765625" style="139" customWidth="1"/>
    <col min="10" max="10" width="7.296875" style="139" customWidth="1"/>
    <col min="11" max="13" width="5.19921875" style="87" customWidth="1"/>
    <col min="14" max="14" width="5.19921875" style="165" customWidth="1"/>
    <col min="15" max="15" width="4.8984375" style="87" customWidth="1"/>
    <col min="16" max="16" width="15.09765625" style="139" customWidth="1"/>
    <col min="17" max="17" width="5.09765625" style="87" customWidth="1"/>
    <col min="18" max="18" width="15.19921875" style="139" customWidth="1"/>
    <col min="19" max="21" width="5.19921875" style="87" customWidth="1"/>
    <col min="22" max="22" width="5.19921875" style="88" customWidth="1"/>
    <col min="23" max="29" width="2.796875" style="89" customWidth="1"/>
    <col min="30" max="30" width="5.19921875" style="89" customWidth="1"/>
    <col min="31" max="32" width="5.296875" style="84" customWidth="1"/>
    <col min="33" max="34" width="7.59765625" style="84" customWidth="1"/>
    <col min="35" max="36" width="12.796875" style="84" customWidth="1"/>
    <col min="37" max="38" width="14.69921875" style="84" customWidth="1"/>
    <col min="39" max="43" width="6.59765625" style="111" customWidth="1"/>
    <col min="44" max="259" width="6.59765625" style="84" customWidth="1"/>
    <col min="260" max="16384" width="6.59765625" style="85"/>
  </cols>
  <sheetData>
    <row r="1" spans="1:43" ht="54" customHeight="1" thickBot="1" x14ac:dyDescent="0.25">
      <c r="A1" s="377"/>
      <c r="B1" s="170" t="s">
        <v>449</v>
      </c>
      <c r="C1" s="753"/>
      <c r="D1" s="754"/>
      <c r="E1" s="171" t="s">
        <v>450</v>
      </c>
      <c r="F1" s="172"/>
      <c r="G1" s="588" t="s">
        <v>451</v>
      </c>
      <c r="H1" s="589"/>
      <c r="I1" s="589"/>
      <c r="J1" s="378"/>
      <c r="K1" s="588" t="s">
        <v>452</v>
      </c>
      <c r="L1" s="588"/>
      <c r="M1" s="588"/>
      <c r="N1" s="660"/>
      <c r="O1" s="592" t="s">
        <v>453</v>
      </c>
      <c r="P1" s="593"/>
      <c r="Q1" s="593"/>
      <c r="R1" s="593"/>
      <c r="S1" s="661" t="s">
        <v>454</v>
      </c>
      <c r="T1" s="661"/>
      <c r="U1" s="661"/>
      <c r="V1" s="662"/>
      <c r="W1" s="573" t="s">
        <v>455</v>
      </c>
      <c r="X1" s="574"/>
      <c r="Y1" s="574"/>
      <c r="Z1" s="574"/>
      <c r="AA1" s="574"/>
      <c r="AB1" s="574"/>
      <c r="AC1" s="574"/>
      <c r="AD1" s="575"/>
      <c r="AE1" s="576" t="s">
        <v>456</v>
      </c>
      <c r="AF1" s="577"/>
      <c r="AG1" s="578" t="s">
        <v>457</v>
      </c>
      <c r="AH1" s="579"/>
      <c r="AI1" s="173" t="s">
        <v>1025</v>
      </c>
      <c r="AJ1" s="432"/>
      <c r="AK1" s="741" t="s">
        <v>459</v>
      </c>
      <c r="AL1" s="742"/>
      <c r="AM1" s="121"/>
      <c r="AN1" s="121"/>
      <c r="AO1" s="121"/>
      <c r="AP1" s="121"/>
      <c r="AQ1" s="121"/>
    </row>
    <row r="2" spans="1:43" ht="57.75" customHeight="1" thickBot="1" x14ac:dyDescent="0.25">
      <c r="A2" s="377"/>
      <c r="B2" s="307" t="s">
        <v>1</v>
      </c>
      <c r="C2" s="308" t="s">
        <v>460</v>
      </c>
      <c r="D2" s="309" t="s">
        <v>4</v>
      </c>
      <c r="E2" s="310" t="s">
        <v>461</v>
      </c>
      <c r="F2" s="743" t="s">
        <v>462</v>
      </c>
      <c r="G2" s="744"/>
      <c r="H2" s="745" t="s">
        <v>463</v>
      </c>
      <c r="I2" s="746"/>
      <c r="J2" s="298"/>
      <c r="K2" s="332" t="s">
        <v>464</v>
      </c>
      <c r="L2" s="332" t="s">
        <v>465</v>
      </c>
      <c r="M2" s="332" t="s">
        <v>466</v>
      </c>
      <c r="N2" s="236" t="s">
        <v>467</v>
      </c>
      <c r="O2" s="747" t="s">
        <v>462</v>
      </c>
      <c r="P2" s="748"/>
      <c r="Q2" s="749" t="s">
        <v>463</v>
      </c>
      <c r="R2" s="750"/>
      <c r="S2" s="334" t="s">
        <v>468</v>
      </c>
      <c r="T2" s="334" t="s">
        <v>469</v>
      </c>
      <c r="U2" s="335" t="s">
        <v>470</v>
      </c>
      <c r="V2" s="337" t="s">
        <v>471</v>
      </c>
      <c r="W2" s="311" t="s">
        <v>1022</v>
      </c>
      <c r="X2" s="312">
        <v>1</v>
      </c>
      <c r="Y2" s="312">
        <v>2</v>
      </c>
      <c r="Z2" s="312">
        <v>3</v>
      </c>
      <c r="AA2" s="312">
        <v>4</v>
      </c>
      <c r="AB2" s="312">
        <v>5</v>
      </c>
      <c r="AC2" s="312">
        <v>6</v>
      </c>
      <c r="AD2" s="313" t="s">
        <v>1018</v>
      </c>
      <c r="AE2" s="314" t="s">
        <v>1019</v>
      </c>
      <c r="AF2" s="315" t="s">
        <v>1076</v>
      </c>
      <c r="AG2" s="316" t="s">
        <v>1020</v>
      </c>
      <c r="AH2" s="317" t="s">
        <v>472</v>
      </c>
      <c r="AI2" s="751" t="s">
        <v>458</v>
      </c>
      <c r="AJ2" s="752"/>
      <c r="AK2" s="318" t="s">
        <v>1023</v>
      </c>
      <c r="AL2" s="319" t="s">
        <v>1024</v>
      </c>
      <c r="AM2" s="121"/>
      <c r="AN2" s="121"/>
      <c r="AO2" s="121"/>
      <c r="AP2" s="121"/>
      <c r="AQ2" s="121"/>
    </row>
    <row r="3" spans="1:43" ht="17.25" customHeight="1" x14ac:dyDescent="0.2">
      <c r="A3" s="731">
        <v>1</v>
      </c>
      <c r="B3" s="654" t="str">
        <f>LOOKUP(A3,Team_No,Team_Names_1)</f>
        <v>S-Tur</v>
      </c>
      <c r="C3" s="543" t="str">
        <f>'Boat allocation &amp; OOD'!G4</f>
        <v>H17</v>
      </c>
      <c r="D3" s="561" t="str">
        <f>IF(C3=0,"",LOOKUP(C3,Hobie_No,Sail_No))</f>
        <v>592</v>
      </c>
      <c r="E3" s="534"/>
      <c r="F3" s="175"/>
      <c r="G3" s="176"/>
      <c r="H3" s="177"/>
      <c r="I3" s="176"/>
      <c r="J3" s="561" t="s">
        <v>1047</v>
      </c>
      <c r="K3" s="665"/>
      <c r="L3" s="665"/>
      <c r="M3" s="665"/>
      <c r="N3" s="641">
        <f>SUM(K5:M5)</f>
        <v>0</v>
      </c>
      <c r="O3" s="179"/>
      <c r="P3" s="176"/>
      <c r="Q3" s="180"/>
      <c r="R3" s="176"/>
      <c r="S3" s="690"/>
      <c r="T3" s="690"/>
      <c r="U3" s="690"/>
      <c r="V3" s="695">
        <f>SUM(S5:U6)</f>
        <v>0</v>
      </c>
      <c r="W3" s="182"/>
      <c r="X3" s="183"/>
      <c r="Y3" s="183"/>
      <c r="Z3" s="183"/>
      <c r="AA3" s="183"/>
      <c r="AB3" s="183"/>
      <c r="AC3" s="184"/>
      <c r="AD3" s="738">
        <f>SUM(W4:AC6)</f>
        <v>0</v>
      </c>
      <c r="AE3" s="722">
        <f>N3</f>
        <v>0</v>
      </c>
      <c r="AF3" s="725">
        <f>V3</f>
        <v>0</v>
      </c>
      <c r="AG3" s="728">
        <f>SUM(AD3:AF6)</f>
        <v>0</v>
      </c>
      <c r="AH3" s="704">
        <f t="shared" ref="AH3" si="0">IF(AG3&gt;99,"-",(RANK(AG3,$AG$3:$AG$50,1)))</f>
        <v>1</v>
      </c>
      <c r="AI3" s="707"/>
      <c r="AJ3" s="708"/>
      <c r="AK3" s="717" t="str">
        <f>IF(B3=0,"",LOOKUP(A3,Team_No,Team_Names_2))</f>
        <v>Surfin Turtles</v>
      </c>
      <c r="AL3" s="718"/>
      <c r="AM3" s="121"/>
      <c r="AN3" s="121"/>
      <c r="AO3" s="121"/>
      <c r="AP3" s="121"/>
      <c r="AQ3" s="121"/>
    </row>
    <row r="4" spans="1:43" ht="18" customHeight="1" x14ac:dyDescent="0.25">
      <c r="A4" s="731"/>
      <c r="B4" s="655"/>
      <c r="C4" s="544"/>
      <c r="D4" s="562"/>
      <c r="E4" s="535"/>
      <c r="F4" s="186"/>
      <c r="G4" s="187" t="str">
        <f t="shared" ref="G4:G6" si="1">IF(F4=0,"",LOOKUP(F4,Sailor_No,Sailor_Name))</f>
        <v/>
      </c>
      <c r="H4" s="188"/>
      <c r="I4" s="187" t="str">
        <f>IF(H4=0,"",LOOKUP(H4,[1]Sailors!$A$2:$A$400,[1]Sailors!$C$2:$C$400))</f>
        <v/>
      </c>
      <c r="J4" s="569"/>
      <c r="K4" s="664"/>
      <c r="L4" s="664"/>
      <c r="M4" s="664"/>
      <c r="N4" s="642"/>
      <c r="O4" s="189"/>
      <c r="P4" s="187" t="str">
        <f t="shared" ref="P4:P6" si="2">IF(O4=0,"",LOOKUP(O4,Sailor_No,Sailor_Name))</f>
        <v/>
      </c>
      <c r="Q4" s="190"/>
      <c r="R4" s="187" t="str">
        <f t="shared" ref="R4:R6" si="3">IF(Q4=0,"",LOOKUP(Q4,Sailor_No,Sailor_Name))</f>
        <v/>
      </c>
      <c r="S4" s="691"/>
      <c r="T4" s="691"/>
      <c r="U4" s="691"/>
      <c r="V4" s="696" t="e">
        <f>SUM(#REF!)</f>
        <v>#REF!</v>
      </c>
      <c r="W4" s="546" t="str">
        <f>IF(E3="N",$H$53,IF(E4="Y",0,"-"))</f>
        <v>-</v>
      </c>
      <c r="X4" s="191"/>
      <c r="Y4" s="191"/>
      <c r="Z4" s="191"/>
      <c r="AA4" s="191"/>
      <c r="AB4" s="191"/>
      <c r="AC4" s="192"/>
      <c r="AD4" s="739"/>
      <c r="AE4" s="723"/>
      <c r="AF4" s="726"/>
      <c r="AG4" s="729"/>
      <c r="AH4" s="705"/>
      <c r="AI4" s="709"/>
      <c r="AJ4" s="710"/>
      <c r="AK4" s="320" t="str">
        <f>G4</f>
        <v/>
      </c>
      <c r="AL4" s="321" t="str">
        <f>P4</f>
        <v/>
      </c>
      <c r="AM4" s="121"/>
      <c r="AN4" s="121"/>
      <c r="AO4" s="121"/>
      <c r="AP4" s="121"/>
      <c r="AQ4" s="121"/>
    </row>
    <row r="5" spans="1:43" ht="18" customHeight="1" x14ac:dyDescent="0.25">
      <c r="A5" s="731"/>
      <c r="B5" s="655"/>
      <c r="C5" s="544"/>
      <c r="D5" s="562"/>
      <c r="E5" s="535"/>
      <c r="F5" s="186"/>
      <c r="G5" s="187" t="str">
        <f t="shared" si="1"/>
        <v/>
      </c>
      <c r="H5" s="193"/>
      <c r="I5" s="187" t="str">
        <f t="shared" ref="I5:I6" si="4">IF(H5=0,"",LOOKUP(H5,Sailor_No,Sailor_Name))</f>
        <v/>
      </c>
      <c r="J5" s="567" t="s">
        <v>456</v>
      </c>
      <c r="K5" s="666">
        <f>IF(K3&lt;=15,K3,LOOKUP(K3,$I$53:$I$62,$L$53:$L$62))</f>
        <v>0</v>
      </c>
      <c r="L5" s="666">
        <f>IF(L3&lt;=15,L3,LOOKUP(L3,$I$53:$I$62,$L$53:$L$62))</f>
        <v>0</v>
      </c>
      <c r="M5" s="667">
        <f>IF(M3&lt;=15,M3,LOOKUP(M3,$I$53:$I$62,$L$53:$L$62))</f>
        <v>0</v>
      </c>
      <c r="N5" s="642"/>
      <c r="O5" s="189"/>
      <c r="P5" s="187" t="str">
        <f t="shared" si="2"/>
        <v/>
      </c>
      <c r="Q5" s="190"/>
      <c r="R5" s="187" t="str">
        <f t="shared" si="3"/>
        <v/>
      </c>
      <c r="S5" s="666">
        <f>IF(S3&lt;=15,S3,LOOKUP(S3,$I$53:$I$62,$L$53:$L$62))</f>
        <v>0</v>
      </c>
      <c r="T5" s="666">
        <f>IF(T3&lt;=15,T3,LOOKUP(T3,$I$53:$I$62,$L$53:$L$62))</f>
        <v>0</v>
      </c>
      <c r="U5" s="666">
        <f>IF(U3&lt;=15,U3,LOOKUP(U3,$I$53:$I$62,$L$53:$L$62))</f>
        <v>0</v>
      </c>
      <c r="V5" s="696"/>
      <c r="W5" s="547"/>
      <c r="X5" s="191"/>
      <c r="Y5" s="191"/>
      <c r="Z5" s="191"/>
      <c r="AA5" s="191"/>
      <c r="AB5" s="191"/>
      <c r="AC5" s="192"/>
      <c r="AD5" s="739"/>
      <c r="AE5" s="723"/>
      <c r="AF5" s="726"/>
      <c r="AG5" s="729"/>
      <c r="AH5" s="705"/>
      <c r="AI5" s="709"/>
      <c r="AJ5" s="710"/>
      <c r="AK5" s="322" t="str">
        <f>G5</f>
        <v/>
      </c>
      <c r="AL5" s="323" t="str">
        <f>P5</f>
        <v/>
      </c>
      <c r="AM5" s="121"/>
      <c r="AN5" s="121"/>
      <c r="AO5" s="121"/>
      <c r="AP5" s="121"/>
      <c r="AQ5" s="121"/>
    </row>
    <row r="6" spans="1:43" ht="18" customHeight="1" thickBot="1" x14ac:dyDescent="0.3">
      <c r="A6" s="731"/>
      <c r="B6" s="656"/>
      <c r="C6" s="545"/>
      <c r="D6" s="563"/>
      <c r="E6" s="536"/>
      <c r="F6" s="194"/>
      <c r="G6" s="195" t="str">
        <f t="shared" si="1"/>
        <v/>
      </c>
      <c r="H6" s="196"/>
      <c r="I6" s="195" t="str">
        <f t="shared" si="4"/>
        <v/>
      </c>
      <c r="J6" s="568"/>
      <c r="K6" s="645"/>
      <c r="L6" s="645"/>
      <c r="M6" s="668"/>
      <c r="N6" s="643"/>
      <c r="O6" s="197"/>
      <c r="P6" s="195" t="str">
        <f t="shared" si="2"/>
        <v/>
      </c>
      <c r="Q6" s="198"/>
      <c r="R6" s="195" t="str">
        <f t="shared" si="3"/>
        <v/>
      </c>
      <c r="S6" s="645"/>
      <c r="T6" s="645"/>
      <c r="U6" s="645"/>
      <c r="V6" s="697"/>
      <c r="W6" s="548"/>
      <c r="X6" s="199"/>
      <c r="Y6" s="199"/>
      <c r="Z6" s="199"/>
      <c r="AA6" s="199"/>
      <c r="AB6" s="199"/>
      <c r="AC6" s="200"/>
      <c r="AD6" s="740"/>
      <c r="AE6" s="724"/>
      <c r="AF6" s="727"/>
      <c r="AG6" s="730"/>
      <c r="AH6" s="706"/>
      <c r="AI6" s="711"/>
      <c r="AJ6" s="712"/>
      <c r="AK6" s="324" t="str">
        <f>G6</f>
        <v/>
      </c>
      <c r="AL6" s="325" t="str">
        <f>P6</f>
        <v/>
      </c>
      <c r="AM6" s="121"/>
      <c r="AN6" s="121"/>
      <c r="AO6" s="121"/>
      <c r="AP6" s="121"/>
      <c r="AQ6" s="121"/>
    </row>
    <row r="7" spans="1:43" ht="18" customHeight="1" x14ac:dyDescent="0.2">
      <c r="A7" s="731">
        <v>2</v>
      </c>
      <c r="B7" s="540" t="str">
        <f>LOOKUP(A7,Team_No,Team_Names_1)</f>
        <v>S-Tun</v>
      </c>
      <c r="C7" s="543" t="str">
        <f>'Boat allocation &amp; OOD'!G5</f>
        <v>H18</v>
      </c>
      <c r="D7" s="561" t="str">
        <f>IF(C7=0,"",LOOKUP(C7,Hobie_No,Sail_No))</f>
        <v>297</v>
      </c>
      <c r="E7" s="537"/>
      <c r="F7" s="186"/>
      <c r="G7" s="187"/>
      <c r="H7" s="193"/>
      <c r="I7" s="187"/>
      <c r="J7" s="669" t="s">
        <v>1047</v>
      </c>
      <c r="K7" s="663"/>
      <c r="L7" s="663"/>
      <c r="M7" s="663"/>
      <c r="N7" s="641">
        <f>SUM(K9:M9)</f>
        <v>0</v>
      </c>
      <c r="O7" s="202"/>
      <c r="P7" s="187"/>
      <c r="Q7" s="190"/>
      <c r="R7" s="187"/>
      <c r="S7" s="692"/>
      <c r="T7" s="690"/>
      <c r="U7" s="690"/>
      <c r="V7" s="695">
        <f>SUM(S9:U10)</f>
        <v>0</v>
      </c>
      <c r="W7" s="204"/>
      <c r="X7" s="191"/>
      <c r="Y7" s="191"/>
      <c r="Z7" s="191"/>
      <c r="AA7" s="191"/>
      <c r="AB7" s="191"/>
      <c r="AC7" s="192"/>
      <c r="AD7" s="326"/>
      <c r="AE7" s="722">
        <f>N7</f>
        <v>0</v>
      </c>
      <c r="AF7" s="725">
        <f t="shared" ref="AF7" si="5">V7</f>
        <v>0</v>
      </c>
      <c r="AG7" s="728">
        <f t="shared" ref="AG7" si="6">SUM(AD7:AF10)</f>
        <v>0</v>
      </c>
      <c r="AH7" s="704">
        <f t="shared" ref="AH7" si="7">IF(AG7&gt;99,"-",(RANK(AG7,$AG$3:$AG$50,1)))</f>
        <v>1</v>
      </c>
      <c r="AI7" s="707"/>
      <c r="AJ7" s="708"/>
      <c r="AK7" s="717" t="str">
        <f>IF(B7=0,"",LOOKUP(A7,Team_No,Team_Names_2))</f>
        <v>Surfin Tunas</v>
      </c>
      <c r="AL7" s="718"/>
      <c r="AM7" s="121"/>
      <c r="AN7" s="121"/>
      <c r="AO7" s="121"/>
      <c r="AP7" s="121"/>
      <c r="AQ7" s="121"/>
    </row>
    <row r="8" spans="1:43" ht="18" customHeight="1" x14ac:dyDescent="0.25">
      <c r="A8" s="731"/>
      <c r="B8" s="541"/>
      <c r="C8" s="544"/>
      <c r="D8" s="562"/>
      <c r="E8" s="538"/>
      <c r="F8" s="186"/>
      <c r="G8" s="187" t="str">
        <f>IF(F8=0,"",LOOKUP(F8,Sailor_No,Sailor_Name))</f>
        <v/>
      </c>
      <c r="H8" s="193"/>
      <c r="I8" s="187" t="str">
        <f>IF(H8=0,"",LOOKUP(H8,Sailor_No,Sailor_Name))</f>
        <v/>
      </c>
      <c r="J8" s="569"/>
      <c r="K8" s="664"/>
      <c r="L8" s="664"/>
      <c r="M8" s="664"/>
      <c r="N8" s="642"/>
      <c r="O8" s="202"/>
      <c r="P8" s="187" t="str">
        <f>IF(O8=0,"",LOOKUP(O8,Sailor_No,Sailor_Name))</f>
        <v/>
      </c>
      <c r="Q8" s="190"/>
      <c r="R8" s="187" t="str">
        <f>IF(Q8=0,"",LOOKUP(Q8,Sailor_No,Sailor_Name))</f>
        <v/>
      </c>
      <c r="S8" s="691"/>
      <c r="T8" s="691"/>
      <c r="U8" s="691"/>
      <c r="V8" s="696" t="e">
        <f>SUM(#REF!)</f>
        <v>#REF!</v>
      </c>
      <c r="W8" s="546" t="str">
        <f>IF(E7="N",$H$53,IF(E8="Y",0,"-"))</f>
        <v>-</v>
      </c>
      <c r="X8" s="191"/>
      <c r="Y8" s="191"/>
      <c r="Z8" s="191"/>
      <c r="AA8" s="191"/>
      <c r="AB8" s="191"/>
      <c r="AC8" s="192"/>
      <c r="AD8" s="719">
        <f>SUM(W8:AC10)</f>
        <v>0</v>
      </c>
      <c r="AE8" s="723"/>
      <c r="AF8" s="726"/>
      <c r="AG8" s="729"/>
      <c r="AH8" s="705"/>
      <c r="AI8" s="709"/>
      <c r="AJ8" s="710"/>
      <c r="AK8" s="320" t="str">
        <f>G8</f>
        <v/>
      </c>
      <c r="AL8" s="321" t="str">
        <f>P8</f>
        <v/>
      </c>
      <c r="AM8" s="121"/>
      <c r="AN8" s="121"/>
      <c r="AO8" s="121"/>
      <c r="AP8" s="121"/>
      <c r="AQ8" s="121"/>
    </row>
    <row r="9" spans="1:43" ht="18" customHeight="1" x14ac:dyDescent="0.25">
      <c r="A9" s="731"/>
      <c r="B9" s="541"/>
      <c r="C9" s="544"/>
      <c r="D9" s="562"/>
      <c r="E9" s="538"/>
      <c r="F9" s="186"/>
      <c r="G9" s="187" t="str">
        <f>IF(F9=0,"",LOOKUP(F9,Sailor_No,Sailor_Name))</f>
        <v/>
      </c>
      <c r="H9" s="193"/>
      <c r="I9" s="187" t="str">
        <f>IF(H9=0,"",LOOKUP(H9,Sailor_No,Sailor_Name))</f>
        <v/>
      </c>
      <c r="J9" s="677" t="s">
        <v>456</v>
      </c>
      <c r="K9" s="644">
        <f>IF(K7&lt;=15,K7,LOOKUP(K7,$I$53:$I$62,$L$53:$L$62))</f>
        <v>0</v>
      </c>
      <c r="L9" s="644">
        <f>IF(L7&lt;=15,L7,LOOKUP(L7,$I$53:$I$62,$L$53:$L$62))</f>
        <v>0</v>
      </c>
      <c r="M9" s="678">
        <f>IF(M7&lt;=15,M7,LOOKUP(M7,$I$53:$I$62,$L$53:$L$62))</f>
        <v>0</v>
      </c>
      <c r="N9" s="642"/>
      <c r="O9" s="202"/>
      <c r="P9" s="187" t="str">
        <f>IF(O9=0,"",LOOKUP(O9,Sailor_No,Sailor_Name))</f>
        <v/>
      </c>
      <c r="Q9" s="190"/>
      <c r="R9" s="187" t="str">
        <f>IF(Q9=0,"",LOOKUP(Q9,Sailor_No,Sailor_Name))</f>
        <v/>
      </c>
      <c r="S9" s="666">
        <f>IF(S7&lt;=15,S7,LOOKUP(S7,$I$53:$I$62,$L$53:$L$62))</f>
        <v>0</v>
      </c>
      <c r="T9" s="666">
        <f>IF(T7&lt;=15,T7,LOOKUP(T7,$I$53:$I$62,$L$53:$L$62))</f>
        <v>0</v>
      </c>
      <c r="U9" s="666">
        <f>IF(U7&lt;=15,U7,LOOKUP(U7,$I$53:$I$62,$L$53:$L$62))</f>
        <v>0</v>
      </c>
      <c r="V9" s="696"/>
      <c r="W9" s="547"/>
      <c r="X9" s="191"/>
      <c r="Y9" s="191"/>
      <c r="Z9" s="191"/>
      <c r="AA9" s="191"/>
      <c r="AB9" s="191"/>
      <c r="AC9" s="192"/>
      <c r="AD9" s="720"/>
      <c r="AE9" s="723"/>
      <c r="AF9" s="726"/>
      <c r="AG9" s="729"/>
      <c r="AH9" s="705"/>
      <c r="AI9" s="709"/>
      <c r="AJ9" s="710"/>
      <c r="AK9" s="322" t="str">
        <f>G9</f>
        <v/>
      </c>
      <c r="AL9" s="323" t="str">
        <f>P9</f>
        <v/>
      </c>
      <c r="AM9" s="121"/>
      <c r="AN9" s="121"/>
      <c r="AO9" s="121"/>
      <c r="AP9" s="121"/>
      <c r="AQ9" s="121"/>
    </row>
    <row r="10" spans="1:43" ht="18" customHeight="1" thickBot="1" x14ac:dyDescent="0.3">
      <c r="A10" s="731"/>
      <c r="B10" s="542"/>
      <c r="C10" s="545"/>
      <c r="D10" s="563"/>
      <c r="E10" s="539"/>
      <c r="F10" s="194"/>
      <c r="G10" s="195" t="str">
        <f>IF(F10=0,"",LOOKUP(F10,Sailor_No,Sailor_Name))</f>
        <v/>
      </c>
      <c r="H10" s="196"/>
      <c r="I10" s="195" t="str">
        <f>IF(H10=0,"",LOOKUP(H10,Sailor_No,Sailor_Name))</f>
        <v/>
      </c>
      <c r="J10" s="568"/>
      <c r="K10" s="645"/>
      <c r="L10" s="645"/>
      <c r="M10" s="668"/>
      <c r="N10" s="643"/>
      <c r="O10" s="207"/>
      <c r="P10" s="195" t="str">
        <f>IF(O10=0,"",LOOKUP(O10,Sailor_No,Sailor_Name))</f>
        <v/>
      </c>
      <c r="Q10" s="198"/>
      <c r="R10" s="195" t="str">
        <f>IF(Q10=0,"",LOOKUP(Q10,Sailor_No,Sailor_Name))</f>
        <v/>
      </c>
      <c r="S10" s="645"/>
      <c r="T10" s="645"/>
      <c r="U10" s="645"/>
      <c r="V10" s="697"/>
      <c r="W10" s="548"/>
      <c r="X10" s="199"/>
      <c r="Y10" s="199"/>
      <c r="Z10" s="199"/>
      <c r="AA10" s="199"/>
      <c r="AB10" s="199"/>
      <c r="AC10" s="200"/>
      <c r="AD10" s="734"/>
      <c r="AE10" s="724"/>
      <c r="AF10" s="727"/>
      <c r="AG10" s="730"/>
      <c r="AH10" s="706"/>
      <c r="AI10" s="711"/>
      <c r="AJ10" s="712"/>
      <c r="AK10" s="324" t="str">
        <f>G10</f>
        <v/>
      </c>
      <c r="AL10" s="325" t="str">
        <f>P10</f>
        <v/>
      </c>
      <c r="AM10" s="121"/>
      <c r="AN10" s="121"/>
      <c r="AO10" s="121"/>
      <c r="AP10" s="121"/>
      <c r="AQ10" s="121"/>
    </row>
    <row r="11" spans="1:43" ht="18" customHeight="1" x14ac:dyDescent="0.2">
      <c r="A11" s="731">
        <v>3</v>
      </c>
      <c r="B11" s="657" t="str">
        <f>LOOKUP(A11,Team_No,Team_Names_1)</f>
        <v>16s-1</v>
      </c>
      <c r="C11" s="543" t="str">
        <f>'Boat allocation &amp; OOD'!G6</f>
        <v>H10</v>
      </c>
      <c r="D11" s="561" t="str">
        <f>IF(C11=0,"",LOOKUP(C11,Hobie_No,Sail_No))</f>
        <v>679</v>
      </c>
      <c r="E11" s="537"/>
      <c r="F11" s="186"/>
      <c r="G11" s="187"/>
      <c r="H11" s="193"/>
      <c r="I11" s="187"/>
      <c r="J11" s="561" t="s">
        <v>1047</v>
      </c>
      <c r="K11" s="663"/>
      <c r="L11" s="663"/>
      <c r="M11" s="663"/>
      <c r="N11" s="641">
        <f>SUM(K13:M14)</f>
        <v>0</v>
      </c>
      <c r="O11" s="202"/>
      <c r="P11" s="187"/>
      <c r="Q11" s="190"/>
      <c r="R11" s="187"/>
      <c r="S11" s="690"/>
      <c r="T11" s="690"/>
      <c r="U11" s="690"/>
      <c r="V11" s="695">
        <f>SUM(S13:U14)</f>
        <v>0</v>
      </c>
      <c r="W11" s="204"/>
      <c r="X11" s="191"/>
      <c r="Y11" s="191"/>
      <c r="Z11" s="191"/>
      <c r="AA11" s="191"/>
      <c r="AB11" s="191"/>
      <c r="AC11" s="192"/>
      <c r="AD11" s="326"/>
      <c r="AE11" s="722">
        <f>N11</f>
        <v>0</v>
      </c>
      <c r="AF11" s="725">
        <f t="shared" ref="AF11" si="8">V11</f>
        <v>0</v>
      </c>
      <c r="AG11" s="728">
        <f t="shared" ref="AG11" si="9">SUM(AD11:AF14)</f>
        <v>0</v>
      </c>
      <c r="AH11" s="704">
        <f t="shared" ref="AH11" si="10">IF(AG11&gt;99,"-",(RANK(AG11,$AG$3:$AG$50,1)))</f>
        <v>1</v>
      </c>
      <c r="AI11" s="707"/>
      <c r="AJ11" s="708"/>
      <c r="AK11" s="717" t="str">
        <f>IF(B11=0,"",LOOKUP(A11,Team_No,Team_Names_2))</f>
        <v>16s-1</v>
      </c>
      <c r="AL11" s="718"/>
      <c r="AM11" s="121"/>
      <c r="AN11" s="121"/>
      <c r="AO11" s="121"/>
      <c r="AP11" s="121"/>
      <c r="AQ11" s="121"/>
    </row>
    <row r="12" spans="1:43" ht="18" customHeight="1" x14ac:dyDescent="0.25">
      <c r="A12" s="731"/>
      <c r="B12" s="658"/>
      <c r="C12" s="544"/>
      <c r="D12" s="562"/>
      <c r="E12" s="538"/>
      <c r="F12" s="186"/>
      <c r="G12" s="187" t="str">
        <f>IF(F12=0,"",LOOKUP(F12,Sailor_No,Sailor_Name))</f>
        <v/>
      </c>
      <c r="H12" s="193"/>
      <c r="I12" s="187" t="str">
        <f>IF(H12=0,"",LOOKUP(H12,Sailor_No,Sailor_Name))</f>
        <v/>
      </c>
      <c r="J12" s="569"/>
      <c r="K12" s="664"/>
      <c r="L12" s="664"/>
      <c r="M12" s="664"/>
      <c r="N12" s="642"/>
      <c r="O12" s="202"/>
      <c r="P12" s="187" t="str">
        <f>IF(O12=0,"",LOOKUP(O12,Sailor_No,Sailor_Name))</f>
        <v/>
      </c>
      <c r="Q12" s="190"/>
      <c r="R12" s="187" t="str">
        <f>IF(Q12=0,"",LOOKUP(Q12,Sailor_No,Sailor_Name))</f>
        <v/>
      </c>
      <c r="S12" s="691"/>
      <c r="T12" s="691"/>
      <c r="U12" s="691"/>
      <c r="V12" s="696" t="e">
        <f>SUM(#REF!)</f>
        <v>#REF!</v>
      </c>
      <c r="W12" s="546" t="str">
        <f>IF(E11="N",$H$53,IF(E12="Y",0,"-"))</f>
        <v>-</v>
      </c>
      <c r="X12" s="191"/>
      <c r="Y12" s="191"/>
      <c r="Z12" s="191"/>
      <c r="AA12" s="191"/>
      <c r="AB12" s="191"/>
      <c r="AC12" s="192"/>
      <c r="AD12" s="719">
        <f>SUM(W12:AC14)</f>
        <v>0</v>
      </c>
      <c r="AE12" s="723"/>
      <c r="AF12" s="726"/>
      <c r="AG12" s="729"/>
      <c r="AH12" s="705"/>
      <c r="AI12" s="709"/>
      <c r="AJ12" s="710"/>
      <c r="AK12" s="320" t="str">
        <f>G12</f>
        <v/>
      </c>
      <c r="AL12" s="321" t="str">
        <f>P12</f>
        <v/>
      </c>
      <c r="AM12" s="121"/>
      <c r="AN12" s="121"/>
      <c r="AO12" s="121"/>
      <c r="AP12" s="121"/>
      <c r="AQ12" s="121"/>
    </row>
    <row r="13" spans="1:43" ht="18" customHeight="1" x14ac:dyDescent="0.25">
      <c r="A13" s="731"/>
      <c r="B13" s="658"/>
      <c r="C13" s="544"/>
      <c r="D13" s="562"/>
      <c r="E13" s="538"/>
      <c r="F13" s="186"/>
      <c r="G13" s="187" t="str">
        <f>IF(F13=0,"",LOOKUP(F13,Sailor_No,Sailor_Name))</f>
        <v/>
      </c>
      <c r="H13" s="193"/>
      <c r="I13" s="187" t="str">
        <f>IF(H13=0,"",LOOKUP(H13,Sailor_No,Sailor_Name))</f>
        <v/>
      </c>
      <c r="J13" s="567" t="s">
        <v>456</v>
      </c>
      <c r="K13" s="644">
        <f>IF(K11&lt;=15,K11,LOOKUP(K11,$I$53:$I$62,$L$53:$L$62))</f>
        <v>0</v>
      </c>
      <c r="L13" s="644">
        <f>IF(L11&lt;=15,L11,LOOKUP(L11,$I$53:$I$62,$L$53:$L$62))</f>
        <v>0</v>
      </c>
      <c r="M13" s="678">
        <f>IF(M11&lt;=15,M11,LOOKUP(M11,$I$53:$I$62,$L$53:$L$62))</f>
        <v>0</v>
      </c>
      <c r="N13" s="642"/>
      <c r="O13" s="202"/>
      <c r="P13" s="187" t="str">
        <f>IF(O13=0,"",LOOKUP(O13,Sailor_No,Sailor_Name))</f>
        <v/>
      </c>
      <c r="Q13" s="190"/>
      <c r="R13" s="187" t="str">
        <f>IF(Q13=0,"",LOOKUP(Q13,Sailor_No,Sailor_Name))</f>
        <v/>
      </c>
      <c r="S13" s="666">
        <f>IF(S11&lt;=15,S11,LOOKUP(S11,$I$53:$I$62,$L$53:$L$62))</f>
        <v>0</v>
      </c>
      <c r="T13" s="666">
        <f>IF(T11&lt;=15,T11,LOOKUP(T11,$I$53:$I$62,$L$53:$L$62))</f>
        <v>0</v>
      </c>
      <c r="U13" s="666">
        <f>IF(U11&lt;=15,U11,LOOKUP(U11,$I$53:$I$62,$L$53:$L$62))</f>
        <v>0</v>
      </c>
      <c r="V13" s="696"/>
      <c r="W13" s="547"/>
      <c r="X13" s="191"/>
      <c r="Y13" s="191"/>
      <c r="Z13" s="191"/>
      <c r="AA13" s="191"/>
      <c r="AB13" s="191"/>
      <c r="AC13" s="192"/>
      <c r="AD13" s="720"/>
      <c r="AE13" s="723"/>
      <c r="AF13" s="726"/>
      <c r="AG13" s="729"/>
      <c r="AH13" s="705"/>
      <c r="AI13" s="709"/>
      <c r="AJ13" s="710"/>
      <c r="AK13" s="322" t="str">
        <f>G13</f>
        <v/>
      </c>
      <c r="AL13" s="323" t="str">
        <f>P13</f>
        <v/>
      </c>
      <c r="AM13" s="121"/>
      <c r="AN13" s="121"/>
      <c r="AO13" s="121"/>
      <c r="AP13" s="121"/>
      <c r="AQ13" s="121"/>
    </row>
    <row r="14" spans="1:43" ht="18" customHeight="1" thickBot="1" x14ac:dyDescent="0.3">
      <c r="A14" s="731"/>
      <c r="B14" s="659"/>
      <c r="C14" s="545"/>
      <c r="D14" s="563"/>
      <c r="E14" s="539"/>
      <c r="F14" s="194"/>
      <c r="G14" s="195" t="str">
        <f>IF(F14=0,"",LOOKUP(F14,Sailor_No,Sailor_Name))</f>
        <v/>
      </c>
      <c r="H14" s="196"/>
      <c r="I14" s="195" t="str">
        <f>IF(H14=0,"",LOOKUP(H14,Sailor_No,Sailor_Name))</f>
        <v/>
      </c>
      <c r="J14" s="568"/>
      <c r="K14" s="645"/>
      <c r="L14" s="645"/>
      <c r="M14" s="668"/>
      <c r="N14" s="643"/>
      <c r="O14" s="207"/>
      <c r="P14" s="195" t="str">
        <f>IF(O14=0,"",LOOKUP(O14,Sailor_No,Sailor_Name))</f>
        <v/>
      </c>
      <c r="Q14" s="198"/>
      <c r="R14" s="195" t="str">
        <f>IF(Q14=0,"",LOOKUP(Q14,Sailor_No,Sailor_Name))</f>
        <v/>
      </c>
      <c r="S14" s="645"/>
      <c r="T14" s="645"/>
      <c r="U14" s="645"/>
      <c r="V14" s="697"/>
      <c r="W14" s="548"/>
      <c r="X14" s="199"/>
      <c r="Y14" s="199"/>
      <c r="Z14" s="199"/>
      <c r="AA14" s="199"/>
      <c r="AB14" s="199"/>
      <c r="AC14" s="200"/>
      <c r="AD14" s="734"/>
      <c r="AE14" s="724"/>
      <c r="AF14" s="727"/>
      <c r="AG14" s="730"/>
      <c r="AH14" s="706"/>
      <c r="AI14" s="711"/>
      <c r="AJ14" s="712"/>
      <c r="AK14" s="324" t="str">
        <f>G14</f>
        <v/>
      </c>
      <c r="AL14" s="325" t="str">
        <f>P14</f>
        <v/>
      </c>
      <c r="AM14" s="121"/>
      <c r="AN14" s="121"/>
      <c r="AO14" s="121"/>
      <c r="AP14" s="121"/>
      <c r="AQ14" s="121"/>
    </row>
    <row r="15" spans="1:43" ht="18" customHeight="1" x14ac:dyDescent="0.2">
      <c r="A15" s="731">
        <v>4</v>
      </c>
      <c r="B15" s="648" t="str">
        <f>LOOKUP(A15,Team_No,Team_Names_1)</f>
        <v>16s-2</v>
      </c>
      <c r="C15" s="543" t="str">
        <f>'Boat allocation &amp; OOD'!G7</f>
        <v>H11</v>
      </c>
      <c r="D15" s="561" t="str">
        <f>IF(C15=0,"",LOOKUP(C15,Hobie_No,Sail_No))</f>
        <v>681</v>
      </c>
      <c r="E15" s="537"/>
      <c r="F15" s="186"/>
      <c r="G15" s="187"/>
      <c r="H15" s="193"/>
      <c r="I15" s="187"/>
      <c r="J15" s="561" t="s">
        <v>1047</v>
      </c>
      <c r="K15" s="663"/>
      <c r="L15" s="663"/>
      <c r="M15" s="663"/>
      <c r="N15" s="641">
        <f>SUM(K17:M18)</f>
        <v>0</v>
      </c>
      <c r="O15" s="202"/>
      <c r="P15" s="187"/>
      <c r="Q15" s="190"/>
      <c r="R15" s="187"/>
      <c r="S15" s="690"/>
      <c r="T15" s="690"/>
      <c r="U15" s="690"/>
      <c r="V15" s="695">
        <f>SUM(S17:U18)</f>
        <v>0</v>
      </c>
      <c r="W15" s="204"/>
      <c r="X15" s="191"/>
      <c r="Y15" s="191"/>
      <c r="Z15" s="191"/>
      <c r="AA15" s="191"/>
      <c r="AB15" s="191"/>
      <c r="AC15" s="192"/>
      <c r="AD15" s="326"/>
      <c r="AE15" s="722">
        <f>N15</f>
        <v>0</v>
      </c>
      <c r="AF15" s="725">
        <f t="shared" ref="AF15" si="11">V15</f>
        <v>0</v>
      </c>
      <c r="AG15" s="728">
        <f t="shared" ref="AG15" si="12">SUM(AD15:AF18)</f>
        <v>0</v>
      </c>
      <c r="AH15" s="704">
        <f t="shared" ref="AH15" si="13">IF(AG15&gt;99,"-",(RANK(AG15,$AG$3:$AG$50,1)))</f>
        <v>1</v>
      </c>
      <c r="AI15" s="707"/>
      <c r="AJ15" s="708"/>
      <c r="AK15" s="717" t="str">
        <f>IF(B15=0,"",LOOKUP(A15,Team_No,Team_Names_2))</f>
        <v>16s-2</v>
      </c>
      <c r="AL15" s="718"/>
      <c r="AM15" s="121"/>
      <c r="AN15" s="121"/>
      <c r="AO15" s="121"/>
      <c r="AP15" s="121"/>
      <c r="AQ15" s="121"/>
    </row>
    <row r="16" spans="1:43" ht="18" customHeight="1" x14ac:dyDescent="0.25">
      <c r="A16" s="731"/>
      <c r="B16" s="649"/>
      <c r="C16" s="544"/>
      <c r="D16" s="562"/>
      <c r="E16" s="538"/>
      <c r="F16" s="186"/>
      <c r="G16" s="187" t="str">
        <f>IF(F16=0,"",LOOKUP(F16,Sailor_No,Sailor_Name))</f>
        <v/>
      </c>
      <c r="H16" s="193"/>
      <c r="I16" s="187" t="str">
        <f>IF(H16=0,"",LOOKUP(H16,Sailor_No,Sailor_Name))</f>
        <v/>
      </c>
      <c r="J16" s="569"/>
      <c r="K16" s="664"/>
      <c r="L16" s="664"/>
      <c r="M16" s="664"/>
      <c r="N16" s="642"/>
      <c r="O16" s="202"/>
      <c r="P16" s="187" t="str">
        <f>IF(O16=0,"",LOOKUP(O16,Sailor_No,Sailor_Name))</f>
        <v/>
      </c>
      <c r="Q16" s="190"/>
      <c r="R16" s="187" t="str">
        <f>IF(Q16=0,"",LOOKUP(Q16,Sailor_No,Sailor_Name))</f>
        <v/>
      </c>
      <c r="S16" s="691"/>
      <c r="T16" s="691"/>
      <c r="U16" s="691"/>
      <c r="V16" s="696" t="e">
        <f>SUM(#REF!)</f>
        <v>#REF!</v>
      </c>
      <c r="W16" s="546" t="str">
        <f>IF(E15="N",$H$53,IF(E16="Y",0,"-"))</f>
        <v>-</v>
      </c>
      <c r="X16" s="191"/>
      <c r="Y16" s="191"/>
      <c r="Z16" s="191"/>
      <c r="AA16" s="191"/>
      <c r="AB16" s="191"/>
      <c r="AC16" s="192"/>
      <c r="AD16" s="719">
        <f>SUM(W16:AC18)</f>
        <v>0</v>
      </c>
      <c r="AE16" s="723"/>
      <c r="AF16" s="726"/>
      <c r="AG16" s="729"/>
      <c r="AH16" s="705"/>
      <c r="AI16" s="709"/>
      <c r="AJ16" s="710"/>
      <c r="AK16" s="320" t="str">
        <f>G16</f>
        <v/>
      </c>
      <c r="AL16" s="321" t="str">
        <f>P16</f>
        <v/>
      </c>
      <c r="AM16" s="121"/>
      <c r="AN16" s="121"/>
      <c r="AO16" s="121"/>
      <c r="AP16" s="121"/>
      <c r="AQ16" s="121"/>
    </row>
    <row r="17" spans="1:43" ht="18" customHeight="1" x14ac:dyDescent="0.25">
      <c r="A17" s="731"/>
      <c r="B17" s="649"/>
      <c r="C17" s="544"/>
      <c r="D17" s="562"/>
      <c r="E17" s="538"/>
      <c r="F17" s="186"/>
      <c r="G17" s="187" t="str">
        <f>IF(F17=0,"",LOOKUP(F17,Sailor_No,Sailor_Name))</f>
        <v/>
      </c>
      <c r="H17" s="193"/>
      <c r="I17" s="187" t="str">
        <f>IF(H17=0,"",LOOKUP(H17,Sailor_No,Sailor_Name))</f>
        <v/>
      </c>
      <c r="J17" s="567" t="s">
        <v>456</v>
      </c>
      <c r="K17" s="644">
        <f>IF(K15&lt;=15,K15,LOOKUP(K15,$I$53:$I$62,$L$53:$L$62))</f>
        <v>0</v>
      </c>
      <c r="L17" s="644">
        <f>IF(L15&lt;=15,L15,LOOKUP(L15,$I$53:$I$62,$L$53:$L$62))</f>
        <v>0</v>
      </c>
      <c r="M17" s="678">
        <f>IF(M15&lt;=15,M15,LOOKUP(M15,$I$53:$I$62,$L$53:$L$62))</f>
        <v>0</v>
      </c>
      <c r="N17" s="642"/>
      <c r="O17" s="202"/>
      <c r="P17" s="187" t="str">
        <f>IF(O17=0,"",LOOKUP(O17,Sailor_No,Sailor_Name))</f>
        <v/>
      </c>
      <c r="Q17" s="190"/>
      <c r="R17" s="187" t="str">
        <f>IF(Q17=0,"",LOOKUP(Q17,Sailor_No,Sailor_Name))</f>
        <v/>
      </c>
      <c r="S17" s="666">
        <f>IF(S15&lt;=15,S15,LOOKUP(S15,$I$53:$I$62,$L$53:$L$62))</f>
        <v>0</v>
      </c>
      <c r="T17" s="666">
        <f>IF(T15&lt;=15,T15,LOOKUP(T15,$I$53:$I$62,$L$53:$L$62))</f>
        <v>0</v>
      </c>
      <c r="U17" s="666">
        <f>IF(U15&lt;=15,U15,LOOKUP(U15,$I$53:$I$62,$L$53:$L$62))</f>
        <v>0</v>
      </c>
      <c r="V17" s="696"/>
      <c r="W17" s="547"/>
      <c r="X17" s="191"/>
      <c r="Y17" s="191"/>
      <c r="Z17" s="191"/>
      <c r="AA17" s="191"/>
      <c r="AB17" s="191"/>
      <c r="AC17" s="192"/>
      <c r="AD17" s="720"/>
      <c r="AE17" s="723"/>
      <c r="AF17" s="726"/>
      <c r="AG17" s="729"/>
      <c r="AH17" s="705"/>
      <c r="AI17" s="709"/>
      <c r="AJ17" s="710"/>
      <c r="AK17" s="322" t="str">
        <f>G17</f>
        <v/>
      </c>
      <c r="AL17" s="323" t="str">
        <f>P17</f>
        <v/>
      </c>
      <c r="AM17" s="121"/>
      <c r="AN17" s="121"/>
      <c r="AO17" s="121"/>
      <c r="AP17" s="121"/>
      <c r="AQ17" s="121"/>
    </row>
    <row r="18" spans="1:43" ht="18" customHeight="1" thickBot="1" x14ac:dyDescent="0.3">
      <c r="A18" s="731"/>
      <c r="B18" s="650"/>
      <c r="C18" s="545"/>
      <c r="D18" s="563"/>
      <c r="E18" s="539"/>
      <c r="F18" s="194"/>
      <c r="G18" s="195" t="str">
        <f>IF(F18=0,"",LOOKUP(F18,Sailor_No,Sailor_Name))</f>
        <v/>
      </c>
      <c r="H18" s="196"/>
      <c r="I18" s="195" t="str">
        <f>IF(H18=0,"",LOOKUP(H18,Sailor_No,Sailor_Name))</f>
        <v/>
      </c>
      <c r="J18" s="568"/>
      <c r="K18" s="645"/>
      <c r="L18" s="645"/>
      <c r="M18" s="668"/>
      <c r="N18" s="643"/>
      <c r="O18" s="207"/>
      <c r="P18" s="195" t="str">
        <f>IF(O18=0,"",LOOKUP(O18,Sailor_No,Sailor_Name))</f>
        <v/>
      </c>
      <c r="Q18" s="198"/>
      <c r="R18" s="195" t="str">
        <f>IF(Q18=0,"",LOOKUP(Q18,Sailor_No,Sailor_Name))</f>
        <v/>
      </c>
      <c r="S18" s="645"/>
      <c r="T18" s="645"/>
      <c r="U18" s="645"/>
      <c r="V18" s="697"/>
      <c r="W18" s="548"/>
      <c r="X18" s="191"/>
      <c r="Y18" s="191"/>
      <c r="Z18" s="191"/>
      <c r="AA18" s="191"/>
      <c r="AB18" s="191"/>
      <c r="AC18" s="192"/>
      <c r="AD18" s="733"/>
      <c r="AE18" s="724"/>
      <c r="AF18" s="727"/>
      <c r="AG18" s="730"/>
      <c r="AH18" s="706"/>
      <c r="AI18" s="711"/>
      <c r="AJ18" s="712"/>
      <c r="AK18" s="327" t="str">
        <f>G18</f>
        <v/>
      </c>
      <c r="AL18" s="328" t="str">
        <f>P18</f>
        <v/>
      </c>
      <c r="AM18" s="121"/>
      <c r="AN18" s="121"/>
      <c r="AO18" s="121"/>
      <c r="AP18" s="121"/>
      <c r="AQ18" s="121"/>
    </row>
    <row r="19" spans="1:43" ht="18" customHeight="1" x14ac:dyDescent="0.2">
      <c r="A19" s="731">
        <v>5</v>
      </c>
      <c r="B19" s="651" t="str">
        <f>LOOKUP(A19,Team_No,Team_Names_1)</f>
        <v>16s-3</v>
      </c>
      <c r="C19" s="543" t="str">
        <f>'Boat allocation &amp; OOD'!G8</f>
        <v>H16</v>
      </c>
      <c r="D19" s="561" t="str">
        <f>IF(C19=0,"",LOOKUP(C19,Hobie_No,Sail_No))</f>
        <v>258</v>
      </c>
      <c r="E19" s="537"/>
      <c r="F19" s="210"/>
      <c r="G19" s="211"/>
      <c r="H19" s="212"/>
      <c r="I19" s="211"/>
      <c r="J19" s="646" t="s">
        <v>1047</v>
      </c>
      <c r="K19" s="684"/>
      <c r="L19" s="684"/>
      <c r="M19" s="736"/>
      <c r="N19" s="641">
        <f>SUM(K21:M22)</f>
        <v>0</v>
      </c>
      <c r="O19" s="213"/>
      <c r="P19" s="211"/>
      <c r="Q19" s="214"/>
      <c r="R19" s="211"/>
      <c r="S19" s="690"/>
      <c r="T19" s="690"/>
      <c r="U19" s="690"/>
      <c r="V19" s="695">
        <f>SUM(S21:U22)</f>
        <v>0</v>
      </c>
      <c r="W19" s="216"/>
      <c r="X19" s="217"/>
      <c r="Y19" s="217"/>
      <c r="Z19" s="217"/>
      <c r="AA19" s="217"/>
      <c r="AB19" s="217"/>
      <c r="AC19" s="218"/>
      <c r="AD19" s="329"/>
      <c r="AE19" s="722">
        <f>N19</f>
        <v>0</v>
      </c>
      <c r="AF19" s="725">
        <f t="shared" ref="AF19" si="14">V19</f>
        <v>0</v>
      </c>
      <c r="AG19" s="728">
        <f t="shared" ref="AG19" si="15">SUM(AD19:AF22)</f>
        <v>0</v>
      </c>
      <c r="AH19" s="704">
        <f t="shared" ref="AH19" si="16">IF(AG19&gt;99,"-",(RANK(AG19,$AG$3:$AG$50,1)))</f>
        <v>1</v>
      </c>
      <c r="AI19" s="707"/>
      <c r="AJ19" s="708"/>
      <c r="AK19" s="717" t="str">
        <f>IF(B19=0,"",LOOKUP(A19,Team_No,Team_Names_2))</f>
        <v>16s-3</v>
      </c>
      <c r="AL19" s="718"/>
      <c r="AM19" s="121"/>
      <c r="AN19" s="121"/>
      <c r="AO19" s="121"/>
      <c r="AP19" s="121"/>
      <c r="AQ19" s="121"/>
    </row>
    <row r="20" spans="1:43" ht="18" customHeight="1" x14ac:dyDescent="0.25">
      <c r="A20" s="731"/>
      <c r="B20" s="652"/>
      <c r="C20" s="544"/>
      <c r="D20" s="562"/>
      <c r="E20" s="538"/>
      <c r="F20" s="186"/>
      <c r="G20" s="187" t="str">
        <f>IF(F20=0,"",LOOKUP(F20,Sailor_No,Sailor_Name))</f>
        <v/>
      </c>
      <c r="H20" s="193"/>
      <c r="I20" s="187" t="str">
        <f>IF(H20=0,"",LOOKUP(H20,Sailor_No,Sailor_Name))</f>
        <v/>
      </c>
      <c r="J20" s="647"/>
      <c r="K20" s="685"/>
      <c r="L20" s="685"/>
      <c r="M20" s="737"/>
      <c r="N20" s="642"/>
      <c r="O20" s="202"/>
      <c r="P20" s="187" t="str">
        <f>IF(O20=0,"",LOOKUP(O20,Sailor_No,Sailor_Name))</f>
        <v/>
      </c>
      <c r="Q20" s="190"/>
      <c r="R20" s="187" t="str">
        <f>IF(Q20=0,"",LOOKUP(Q20,Sailor_No,Sailor_Name))</f>
        <v/>
      </c>
      <c r="S20" s="691"/>
      <c r="T20" s="693"/>
      <c r="U20" s="693"/>
      <c r="V20" s="696" t="e">
        <f>SUM(#REF!)</f>
        <v>#REF!</v>
      </c>
      <c r="W20" s="546" t="str">
        <f>IF(E19="N",$H$53,IF(E20="Y",0,"-"))</f>
        <v>-</v>
      </c>
      <c r="X20" s="191"/>
      <c r="Y20" s="191"/>
      <c r="Z20" s="191"/>
      <c r="AA20" s="191"/>
      <c r="AB20" s="191"/>
      <c r="AC20" s="192"/>
      <c r="AD20" s="719">
        <f>SUM(W20:AC22)</f>
        <v>0</v>
      </c>
      <c r="AE20" s="723"/>
      <c r="AF20" s="726"/>
      <c r="AG20" s="729"/>
      <c r="AH20" s="705"/>
      <c r="AI20" s="709"/>
      <c r="AJ20" s="710"/>
      <c r="AK20" s="320" t="str">
        <f>G20</f>
        <v/>
      </c>
      <c r="AL20" s="321" t="str">
        <f>P20</f>
        <v/>
      </c>
      <c r="AM20" s="121"/>
      <c r="AN20" s="121"/>
      <c r="AO20" s="121"/>
      <c r="AP20" s="121"/>
      <c r="AQ20" s="121"/>
    </row>
    <row r="21" spans="1:43" ht="18" customHeight="1" x14ac:dyDescent="0.25">
      <c r="A21" s="731"/>
      <c r="B21" s="652"/>
      <c r="C21" s="544"/>
      <c r="D21" s="562"/>
      <c r="E21" s="538"/>
      <c r="F21" s="186"/>
      <c r="G21" s="187" t="str">
        <f>IF(F21=0,"",LOOKUP(F21,Sailor_No,Sailor_Name))</f>
        <v/>
      </c>
      <c r="H21" s="193"/>
      <c r="I21" s="187" t="str">
        <f>IF(H21=0,"",LOOKUP(H21,Sailor_No,Sailor_Name))</f>
        <v/>
      </c>
      <c r="J21" s="567" t="s">
        <v>456</v>
      </c>
      <c r="K21" s="644">
        <f>IF(K19&lt;=15,K19,LOOKUP(K19,$I$53:$I$62,$L$53:$L$62))</f>
        <v>0</v>
      </c>
      <c r="L21" s="644">
        <f>IF(L19&lt;=15,L19,LOOKUP(L19,$I$53:$I$62,$L$53:$L$62))</f>
        <v>0</v>
      </c>
      <c r="M21" s="678">
        <f>IF(M19&lt;=15,M19,LOOKUP(M19,$I$53:$I$62,$L$53:$L$62))</f>
        <v>0</v>
      </c>
      <c r="N21" s="642"/>
      <c r="O21" s="202"/>
      <c r="P21" s="187" t="str">
        <f>IF(O21=0,"",LOOKUP(O21,Sailor_No,Sailor_Name))</f>
        <v/>
      </c>
      <c r="Q21" s="190"/>
      <c r="R21" s="187" t="str">
        <f>IF(Q21=0,"",LOOKUP(Q21,Sailor_No,Sailor_Name))</f>
        <v/>
      </c>
      <c r="S21" s="666">
        <f>IF(S19&lt;=15,S19,LOOKUP(S19,$I$53:$I$62,$L$53:$L$62))</f>
        <v>0</v>
      </c>
      <c r="T21" s="666">
        <f>IF(T19&lt;=15,T19,LOOKUP(T19,$I$53:$I$62,$L$53:$L$62))</f>
        <v>0</v>
      </c>
      <c r="U21" s="666">
        <f>IF(U19&lt;=15,U19,LOOKUP(U19,$I$53:$I$62,$L$53:$L$62))</f>
        <v>0</v>
      </c>
      <c r="V21" s="696"/>
      <c r="W21" s="547"/>
      <c r="X21" s="191"/>
      <c r="Y21" s="191"/>
      <c r="Z21" s="191"/>
      <c r="AA21" s="191"/>
      <c r="AB21" s="191"/>
      <c r="AC21" s="192"/>
      <c r="AD21" s="720"/>
      <c r="AE21" s="723"/>
      <c r="AF21" s="726"/>
      <c r="AG21" s="729"/>
      <c r="AH21" s="705"/>
      <c r="AI21" s="709"/>
      <c r="AJ21" s="710"/>
      <c r="AK21" s="322" t="str">
        <f>G21</f>
        <v/>
      </c>
      <c r="AL21" s="323" t="str">
        <f>P21</f>
        <v/>
      </c>
      <c r="AM21" s="121"/>
      <c r="AN21" s="121"/>
      <c r="AO21" s="121"/>
      <c r="AP21" s="121"/>
      <c r="AQ21" s="121"/>
    </row>
    <row r="22" spans="1:43" ht="18" customHeight="1" thickBot="1" x14ac:dyDescent="0.3">
      <c r="A22" s="731"/>
      <c r="B22" s="653"/>
      <c r="C22" s="545"/>
      <c r="D22" s="563"/>
      <c r="E22" s="539"/>
      <c r="F22" s="194"/>
      <c r="G22" s="195" t="str">
        <f>IF(F22=0,"",LOOKUP(F22,Sailor_No,Sailor_Name))</f>
        <v/>
      </c>
      <c r="H22" s="196"/>
      <c r="I22" s="195" t="str">
        <f>IF(H22=0,"",LOOKUP(H22,Sailor_No,Sailor_Name))</f>
        <v/>
      </c>
      <c r="J22" s="568"/>
      <c r="K22" s="645"/>
      <c r="L22" s="645"/>
      <c r="M22" s="668"/>
      <c r="N22" s="643"/>
      <c r="O22" s="207"/>
      <c r="P22" s="195" t="str">
        <f>IF(O22=0,"",LOOKUP(O22,Sailor_No,Sailor_Name))</f>
        <v/>
      </c>
      <c r="Q22" s="198"/>
      <c r="R22" s="195" t="str">
        <f>IF(Q22=0,"",LOOKUP(Q22,Sailor_No,Sailor_Name))</f>
        <v/>
      </c>
      <c r="S22" s="645"/>
      <c r="T22" s="645"/>
      <c r="U22" s="645"/>
      <c r="V22" s="697"/>
      <c r="W22" s="548"/>
      <c r="X22" s="191"/>
      <c r="Y22" s="191"/>
      <c r="Z22" s="191"/>
      <c r="AA22" s="191"/>
      <c r="AB22" s="191"/>
      <c r="AC22" s="192"/>
      <c r="AD22" s="733"/>
      <c r="AE22" s="724"/>
      <c r="AF22" s="727"/>
      <c r="AG22" s="730"/>
      <c r="AH22" s="706"/>
      <c r="AI22" s="711"/>
      <c r="AJ22" s="712"/>
      <c r="AK22" s="327" t="str">
        <f>G22</f>
        <v/>
      </c>
      <c r="AL22" s="328" t="str">
        <f>P22</f>
        <v/>
      </c>
      <c r="AM22" s="121"/>
      <c r="AN22" s="121"/>
      <c r="AO22" s="121"/>
      <c r="AP22" s="121"/>
      <c r="AQ22" s="121"/>
    </row>
    <row r="23" spans="1:43" ht="18" customHeight="1" x14ac:dyDescent="0.2">
      <c r="A23" s="731">
        <v>6</v>
      </c>
      <c r="B23" s="549" t="str">
        <f>LOOKUP(A23,Team_No,Team_Names_1)</f>
        <v>Giants</v>
      </c>
      <c r="C23" s="543" t="str">
        <f>'Boat allocation &amp; OOD'!G9</f>
        <v>H13</v>
      </c>
      <c r="D23" s="561" t="str">
        <f>IF(C23=0,"",LOOKUP(C23,Hobie_No,Sail_No))</f>
        <v>658</v>
      </c>
      <c r="E23" s="537"/>
      <c r="F23" s="210"/>
      <c r="G23" s="211"/>
      <c r="H23" s="212"/>
      <c r="I23" s="211"/>
      <c r="J23" s="561" t="s">
        <v>1047</v>
      </c>
      <c r="K23" s="663"/>
      <c r="L23" s="663"/>
      <c r="M23" s="663"/>
      <c r="N23" s="641">
        <f>SUM(K25:M26)</f>
        <v>0</v>
      </c>
      <c r="O23" s="213"/>
      <c r="P23" s="211"/>
      <c r="Q23" s="214"/>
      <c r="R23" s="211"/>
      <c r="S23" s="690"/>
      <c r="T23" s="690"/>
      <c r="U23" s="690"/>
      <c r="V23" s="695">
        <f>SUM(S25:U26)</f>
        <v>0</v>
      </c>
      <c r="W23" s="216"/>
      <c r="X23" s="217"/>
      <c r="Y23" s="217"/>
      <c r="Z23" s="217"/>
      <c r="AA23" s="217"/>
      <c r="AB23" s="217"/>
      <c r="AC23" s="218"/>
      <c r="AD23" s="329"/>
      <c r="AE23" s="722">
        <f>N23</f>
        <v>0</v>
      </c>
      <c r="AF23" s="725">
        <f t="shared" ref="AF23" si="17">V23</f>
        <v>0</v>
      </c>
      <c r="AG23" s="728">
        <f t="shared" ref="AG23" si="18">SUM(AD23:AF26)</f>
        <v>0</v>
      </c>
      <c r="AH23" s="704">
        <f t="shared" ref="AH23" si="19">IF(AG23&gt;99,"-",(RANK(AG23,$AG$3:$AG$50,1)))</f>
        <v>1</v>
      </c>
      <c r="AI23" s="707"/>
      <c r="AJ23" s="708"/>
      <c r="AK23" s="717" t="str">
        <f>IF(B23=0,"",LOOKUP(A23,Team_No,Team_Names_2))</f>
        <v>Giants</v>
      </c>
      <c r="AL23" s="718"/>
      <c r="AM23" s="121"/>
      <c r="AN23" s="121"/>
      <c r="AO23" s="121"/>
      <c r="AP23" s="121"/>
      <c r="AQ23" s="121"/>
    </row>
    <row r="24" spans="1:43" ht="18" customHeight="1" x14ac:dyDescent="0.25">
      <c r="A24" s="731"/>
      <c r="B24" s="550"/>
      <c r="C24" s="544"/>
      <c r="D24" s="562"/>
      <c r="E24" s="538"/>
      <c r="F24" s="186"/>
      <c r="G24" s="187" t="str">
        <f>IF(F24=0,"",LOOKUP(F24,Sailor_No,Sailor_Name))</f>
        <v/>
      </c>
      <c r="H24" s="193"/>
      <c r="I24" s="187" t="str">
        <f>IF(H24=0,"",LOOKUP(H24,Sailor_No,Sailor_Name))</f>
        <v/>
      </c>
      <c r="J24" s="569"/>
      <c r="K24" s="664"/>
      <c r="L24" s="664"/>
      <c r="M24" s="664"/>
      <c r="N24" s="642"/>
      <c r="O24" s="202"/>
      <c r="P24" s="187" t="str">
        <f>IF(O24=0,"",LOOKUP(O24,Sailor_No,Sailor_Name))</f>
        <v/>
      </c>
      <c r="Q24" s="190"/>
      <c r="R24" s="187" t="str">
        <f>IF(Q24=0,"",LOOKUP(Q24,Sailor_No,Sailor_Name))</f>
        <v/>
      </c>
      <c r="S24" s="691"/>
      <c r="T24" s="691"/>
      <c r="U24" s="691"/>
      <c r="V24" s="696" t="e">
        <f>SUM(#REF!)</f>
        <v>#REF!</v>
      </c>
      <c r="W24" s="546" t="str">
        <f>IF(E23="N",$H$53,IF(E24="Y",0,"-"))</f>
        <v>-</v>
      </c>
      <c r="X24" s="191"/>
      <c r="Y24" s="191"/>
      <c r="Z24" s="191"/>
      <c r="AA24" s="191"/>
      <c r="AB24" s="191"/>
      <c r="AC24" s="192"/>
      <c r="AD24" s="719">
        <f>SUM(W24:AC26)</f>
        <v>0</v>
      </c>
      <c r="AE24" s="723"/>
      <c r="AF24" s="726"/>
      <c r="AG24" s="729"/>
      <c r="AH24" s="705"/>
      <c r="AI24" s="709"/>
      <c r="AJ24" s="710"/>
      <c r="AK24" s="320" t="str">
        <f>G24</f>
        <v/>
      </c>
      <c r="AL24" s="321" t="str">
        <f>P24</f>
        <v/>
      </c>
      <c r="AM24" s="121"/>
      <c r="AN24" s="121"/>
      <c r="AO24" s="121"/>
      <c r="AP24" s="121"/>
      <c r="AQ24" s="121"/>
    </row>
    <row r="25" spans="1:43" ht="18" customHeight="1" x14ac:dyDescent="0.25">
      <c r="A25" s="731"/>
      <c r="B25" s="550"/>
      <c r="C25" s="544"/>
      <c r="D25" s="562"/>
      <c r="E25" s="538"/>
      <c r="F25" s="186"/>
      <c r="G25" s="187" t="str">
        <f>IF(F25=0,"",LOOKUP(F25,Sailor_No,Sailor_Name))</f>
        <v/>
      </c>
      <c r="H25" s="193"/>
      <c r="I25" s="187" t="str">
        <f>IF(H25=0,"",LOOKUP(H25,Sailor_No,Sailor_Name))</f>
        <v/>
      </c>
      <c r="J25" s="567" t="s">
        <v>456</v>
      </c>
      <c r="K25" s="644">
        <f>IF(K23&lt;=15,K23,LOOKUP(K23,$I$53:$I$62,$L$53:$L$62))</f>
        <v>0</v>
      </c>
      <c r="L25" s="644">
        <f>IF(L23&lt;=15,L23,LOOKUP(L23,$I$53:$I$62,$L$53:$L$62))</f>
        <v>0</v>
      </c>
      <c r="M25" s="644">
        <f>IF(M23&lt;=15,M23,LOOKUP(M23,$I$53:$I$62,$L$53:$L$62))</f>
        <v>0</v>
      </c>
      <c r="N25" s="642"/>
      <c r="O25" s="202"/>
      <c r="P25" s="187" t="str">
        <f>IF(O25=0,"",LOOKUP(O25,Sailor_No,Sailor_Name))</f>
        <v/>
      </c>
      <c r="Q25" s="190"/>
      <c r="R25" s="187" t="str">
        <f>IF(Q25=0,"",LOOKUP(Q25,Sailor_No,Sailor_Name))</f>
        <v/>
      </c>
      <c r="S25" s="666">
        <f>IF(S23&lt;=15,S23,LOOKUP(S23,$I$53:$I$62,$L$53:$L$62))</f>
        <v>0</v>
      </c>
      <c r="T25" s="666">
        <f>IF(T23&lt;=15,T23,LOOKUP(T23,$I$53:$I$62,$L$53:$L$62))</f>
        <v>0</v>
      </c>
      <c r="U25" s="666">
        <f>IF(U23&lt;=15,U23,LOOKUP(U23,$I$53:$I$62,$L$53:$L$62))</f>
        <v>0</v>
      </c>
      <c r="V25" s="696"/>
      <c r="W25" s="547"/>
      <c r="X25" s="191"/>
      <c r="Y25" s="191"/>
      <c r="Z25" s="191"/>
      <c r="AA25" s="191"/>
      <c r="AB25" s="191"/>
      <c r="AC25" s="192"/>
      <c r="AD25" s="720"/>
      <c r="AE25" s="723"/>
      <c r="AF25" s="726"/>
      <c r="AG25" s="729"/>
      <c r="AH25" s="705"/>
      <c r="AI25" s="709"/>
      <c r="AJ25" s="710"/>
      <c r="AK25" s="322" t="str">
        <f>G25</f>
        <v/>
      </c>
      <c r="AL25" s="323" t="str">
        <f>P25</f>
        <v/>
      </c>
      <c r="AM25" s="121"/>
      <c r="AN25" s="121"/>
      <c r="AO25" s="121"/>
      <c r="AP25" s="121"/>
      <c r="AQ25" s="121"/>
    </row>
    <row r="26" spans="1:43" ht="18" customHeight="1" thickBot="1" x14ac:dyDescent="0.3">
      <c r="A26" s="731"/>
      <c r="B26" s="551"/>
      <c r="C26" s="545"/>
      <c r="D26" s="563"/>
      <c r="E26" s="539"/>
      <c r="F26" s="186"/>
      <c r="G26" s="187" t="str">
        <f>IF(F26=0,"",LOOKUP(F26,Sailor_No,Sailor_Name))</f>
        <v/>
      </c>
      <c r="H26" s="193"/>
      <c r="I26" s="187" t="str">
        <f>IF(H26=0,"",LOOKUP(H26,Sailor_No,Sailor_Name))</f>
        <v/>
      </c>
      <c r="J26" s="568"/>
      <c r="K26" s="645"/>
      <c r="L26" s="645"/>
      <c r="M26" s="645"/>
      <c r="N26" s="643"/>
      <c r="O26" s="202"/>
      <c r="P26" s="187" t="str">
        <f>IF(O26=0,"",LOOKUP(O26,Sailor_No,Sailor_Name))</f>
        <v/>
      </c>
      <c r="Q26" s="190"/>
      <c r="R26" s="187" t="str">
        <f>IF(Q26=0,"",LOOKUP(Q26,Sailor_No,Sailor_Name))</f>
        <v/>
      </c>
      <c r="S26" s="645"/>
      <c r="T26" s="645"/>
      <c r="U26" s="645"/>
      <c r="V26" s="697"/>
      <c r="W26" s="548"/>
      <c r="X26" s="191"/>
      <c r="Y26" s="191"/>
      <c r="Z26" s="191"/>
      <c r="AA26" s="191"/>
      <c r="AB26" s="191"/>
      <c r="AC26" s="192"/>
      <c r="AD26" s="733"/>
      <c r="AE26" s="724"/>
      <c r="AF26" s="727"/>
      <c r="AG26" s="730"/>
      <c r="AH26" s="706"/>
      <c r="AI26" s="711"/>
      <c r="AJ26" s="712"/>
      <c r="AK26" s="327" t="str">
        <f>G26</f>
        <v/>
      </c>
      <c r="AL26" s="328" t="str">
        <f>P26</f>
        <v/>
      </c>
      <c r="AM26" s="121"/>
      <c r="AN26" s="121"/>
      <c r="AO26" s="121"/>
      <c r="AP26" s="121"/>
      <c r="AQ26" s="121"/>
    </row>
    <row r="27" spans="1:43" ht="18" customHeight="1" x14ac:dyDescent="0.2">
      <c r="A27" s="731">
        <v>7</v>
      </c>
      <c r="B27" s="555" t="str">
        <f>LOOKUP(A27,Team_No,Team_Names_1)</f>
        <v>Titans</v>
      </c>
      <c r="C27" s="543" t="str">
        <f>'Boat allocation &amp; OOD'!G10</f>
        <v>H14</v>
      </c>
      <c r="D27" s="561" t="str">
        <f>IF(C27=0,"",LOOKUP(C27,Hobie_No,Sail_No))</f>
        <v>673</v>
      </c>
      <c r="E27" s="534"/>
      <c r="F27" s="210"/>
      <c r="G27" s="211"/>
      <c r="H27" s="212"/>
      <c r="I27" s="211"/>
      <c r="J27" s="561" t="s">
        <v>1047</v>
      </c>
      <c r="K27" s="663"/>
      <c r="L27" s="663"/>
      <c r="M27" s="663"/>
      <c r="N27" s="641">
        <f>SUM(K29:M30)</f>
        <v>0</v>
      </c>
      <c r="O27" s="213"/>
      <c r="P27" s="211"/>
      <c r="Q27" s="214"/>
      <c r="R27" s="211"/>
      <c r="S27" s="692"/>
      <c r="T27" s="692"/>
      <c r="U27" s="692"/>
      <c r="V27" s="695">
        <f>SUM(S29:U30)</f>
        <v>0</v>
      </c>
      <c r="W27" s="216"/>
      <c r="X27" s="217"/>
      <c r="Y27" s="217"/>
      <c r="Z27" s="217"/>
      <c r="AA27" s="217"/>
      <c r="AB27" s="217"/>
      <c r="AC27" s="218"/>
      <c r="AD27" s="329"/>
      <c r="AE27" s="722">
        <f>N27</f>
        <v>0</v>
      </c>
      <c r="AF27" s="725">
        <f t="shared" ref="AF27" si="20">V27</f>
        <v>0</v>
      </c>
      <c r="AG27" s="728">
        <f t="shared" ref="AG27" si="21">SUM(AD27:AF30)</f>
        <v>0</v>
      </c>
      <c r="AH27" s="704">
        <f t="shared" ref="AH27" si="22">IF(AG27&gt;99,"-",(RANK(AG27,$AG$3:$AG$50,1)))</f>
        <v>1</v>
      </c>
      <c r="AI27" s="707"/>
      <c r="AJ27" s="708"/>
      <c r="AK27" s="717" t="str">
        <f>IF(B27=0,"",LOOKUP(A27,Team_No,Team_Names_2))</f>
        <v>Titans</v>
      </c>
      <c r="AL27" s="718"/>
      <c r="AM27" s="121"/>
      <c r="AN27" s="121"/>
      <c r="AO27" s="121"/>
      <c r="AP27" s="121"/>
      <c r="AQ27" s="121"/>
    </row>
    <row r="28" spans="1:43" ht="18" customHeight="1" x14ac:dyDescent="0.25">
      <c r="A28" s="731"/>
      <c r="B28" s="556"/>
      <c r="C28" s="544"/>
      <c r="D28" s="562"/>
      <c r="E28" s="535"/>
      <c r="F28" s="186"/>
      <c r="G28" s="187" t="str">
        <f>IF(F28=0,"",LOOKUP(F28,Sailor_No,Sailor_Name))</f>
        <v/>
      </c>
      <c r="H28" s="193"/>
      <c r="I28" s="187" t="str">
        <f>IF(H28=0,"",LOOKUP(H28,Sailor_No,Sailor_Name))</f>
        <v/>
      </c>
      <c r="J28" s="569"/>
      <c r="K28" s="664"/>
      <c r="L28" s="664"/>
      <c r="M28" s="664"/>
      <c r="N28" s="642"/>
      <c r="O28" s="202"/>
      <c r="P28" s="187" t="str">
        <f>IF(O28=0,"",LOOKUP(O28,Sailor_No,Sailor_Name))</f>
        <v/>
      </c>
      <c r="Q28" s="190"/>
      <c r="R28" s="187" t="str">
        <f>IF(Q28=0,"",LOOKUP(Q28,Sailor_No,Sailor_Name))</f>
        <v/>
      </c>
      <c r="S28" s="691"/>
      <c r="T28" s="691"/>
      <c r="U28" s="691"/>
      <c r="V28" s="696" t="e">
        <f>SUM(#REF!)</f>
        <v>#REF!</v>
      </c>
      <c r="W28" s="546" t="str">
        <f>IF(E27="N",$H$53,IF(E28="Y",0,"-"))</f>
        <v>-</v>
      </c>
      <c r="X28" s="191"/>
      <c r="Y28" s="191"/>
      <c r="Z28" s="191"/>
      <c r="AA28" s="191"/>
      <c r="AB28" s="191"/>
      <c r="AC28" s="192"/>
      <c r="AD28" s="719">
        <f>SUM(W28:AC30)</f>
        <v>0</v>
      </c>
      <c r="AE28" s="723"/>
      <c r="AF28" s="726"/>
      <c r="AG28" s="729"/>
      <c r="AH28" s="705"/>
      <c r="AI28" s="709"/>
      <c r="AJ28" s="710"/>
      <c r="AK28" s="320" t="str">
        <f>G28</f>
        <v/>
      </c>
      <c r="AL28" s="321" t="str">
        <f>P28</f>
        <v/>
      </c>
      <c r="AM28" s="121"/>
      <c r="AN28" s="121"/>
      <c r="AO28" s="121"/>
      <c r="AP28" s="121"/>
      <c r="AQ28" s="121"/>
    </row>
    <row r="29" spans="1:43" ht="18" customHeight="1" x14ac:dyDescent="0.25">
      <c r="A29" s="731"/>
      <c r="B29" s="556"/>
      <c r="C29" s="544"/>
      <c r="D29" s="562"/>
      <c r="E29" s="535"/>
      <c r="F29" s="186"/>
      <c r="G29" s="187" t="str">
        <f>IF(F29=0,"",LOOKUP(F29,Sailor_No,Sailor_Name))</f>
        <v/>
      </c>
      <c r="H29" s="193"/>
      <c r="I29" s="187" t="str">
        <f>IF(H29=0,"",LOOKUP(H29,Sailor_No,Sailor_Name))</f>
        <v/>
      </c>
      <c r="J29" s="567" t="s">
        <v>456</v>
      </c>
      <c r="K29" s="644">
        <f>IF(K27&lt;=15,K27,LOOKUP(K27,$I$53:$I$62,$L$53:$L$62))</f>
        <v>0</v>
      </c>
      <c r="L29" s="644">
        <f>IF(L27&lt;=15,L27,LOOKUP(L27,$I$53:$I$62,$L$53:$L$62))</f>
        <v>0</v>
      </c>
      <c r="M29" s="644">
        <f>IF(M27&lt;=15,M27,LOOKUP(M27,$I$53:$I$62,$L$53:$L$62))</f>
        <v>0</v>
      </c>
      <c r="N29" s="642"/>
      <c r="O29" s="202"/>
      <c r="P29" s="187" t="str">
        <f>IF(O29=0,"",LOOKUP(O29,Sailor_No,Sailor_Name))</f>
        <v/>
      </c>
      <c r="Q29" s="190"/>
      <c r="R29" s="187" t="str">
        <f>IF(Q29=0,"",LOOKUP(Q29,Sailor_No,Sailor_Name))</f>
        <v/>
      </c>
      <c r="S29" s="666">
        <f>IF(S27&lt;=15,S27,LOOKUP(S27,$I$53:$I$62,$L$53:$L$62))</f>
        <v>0</v>
      </c>
      <c r="T29" s="666">
        <f>IF(T27&lt;=15,T27,LOOKUP(T27,$I$53:$I$62,$L$53:$L$62))</f>
        <v>0</v>
      </c>
      <c r="U29" s="666">
        <f>IF(U27&lt;=15,U27,LOOKUP(U27,$I$53:$I$62,$L$53:$L$62))</f>
        <v>0</v>
      </c>
      <c r="V29" s="696"/>
      <c r="W29" s="547"/>
      <c r="X29" s="191"/>
      <c r="Y29" s="191"/>
      <c r="Z29" s="191"/>
      <c r="AA29" s="191"/>
      <c r="AB29" s="191"/>
      <c r="AC29" s="192"/>
      <c r="AD29" s="720"/>
      <c r="AE29" s="723"/>
      <c r="AF29" s="726"/>
      <c r="AG29" s="729"/>
      <c r="AH29" s="705"/>
      <c r="AI29" s="709"/>
      <c r="AJ29" s="710"/>
      <c r="AK29" s="322" t="str">
        <f>G29</f>
        <v/>
      </c>
      <c r="AL29" s="323" t="str">
        <f>P29</f>
        <v/>
      </c>
      <c r="AM29" s="121"/>
      <c r="AN29" s="121"/>
      <c r="AO29" s="121"/>
      <c r="AP29" s="121"/>
      <c r="AQ29" s="121"/>
    </row>
    <row r="30" spans="1:43" ht="18" customHeight="1" thickBot="1" x14ac:dyDescent="0.3">
      <c r="A30" s="731"/>
      <c r="B30" s="557"/>
      <c r="C30" s="545"/>
      <c r="D30" s="563"/>
      <c r="E30" s="536"/>
      <c r="F30" s="186"/>
      <c r="G30" s="187" t="str">
        <f>IF(F30=0,"",LOOKUP(F30,Sailor_No,Sailor_Name))</f>
        <v/>
      </c>
      <c r="H30" s="193"/>
      <c r="I30" s="187" t="str">
        <f>IF(H30=0,"",LOOKUP(H30,Sailor_No,Sailor_Name))</f>
        <v/>
      </c>
      <c r="J30" s="568"/>
      <c r="K30" s="645"/>
      <c r="L30" s="645"/>
      <c r="M30" s="645"/>
      <c r="N30" s="643"/>
      <c r="O30" s="202"/>
      <c r="P30" s="187" t="str">
        <f>IF(O30=0,"",LOOKUP(O30,Sailor_No,Sailor_Name))</f>
        <v/>
      </c>
      <c r="Q30" s="190"/>
      <c r="R30" s="187" t="str">
        <f>IF(Q30=0,"",LOOKUP(Q30,Sailor_No,Sailor_Name))</f>
        <v/>
      </c>
      <c r="S30" s="645"/>
      <c r="T30" s="645"/>
      <c r="U30" s="645"/>
      <c r="V30" s="697"/>
      <c r="W30" s="548"/>
      <c r="X30" s="191"/>
      <c r="Y30" s="191"/>
      <c r="Z30" s="191"/>
      <c r="AA30" s="191"/>
      <c r="AB30" s="191"/>
      <c r="AC30" s="192"/>
      <c r="AD30" s="733"/>
      <c r="AE30" s="724"/>
      <c r="AF30" s="727"/>
      <c r="AG30" s="730"/>
      <c r="AH30" s="706"/>
      <c r="AI30" s="711"/>
      <c r="AJ30" s="712"/>
      <c r="AK30" s="327" t="str">
        <f>G30</f>
        <v/>
      </c>
      <c r="AL30" s="328" t="str">
        <f>P30</f>
        <v/>
      </c>
      <c r="AM30" s="121"/>
      <c r="AN30" s="121"/>
      <c r="AO30" s="121"/>
      <c r="AP30" s="121"/>
      <c r="AQ30" s="121"/>
    </row>
    <row r="31" spans="1:43" ht="18" customHeight="1" x14ac:dyDescent="0.2">
      <c r="A31" s="731">
        <v>8</v>
      </c>
      <c r="B31" s="564" t="str">
        <f>LOOKUP(A31,Team_No,Team_Names_1)</f>
        <v>Aeolus-1</v>
      </c>
      <c r="C31" s="735" t="str">
        <f>'Boat allocation &amp; OOD'!G11</f>
        <v>DD</v>
      </c>
      <c r="D31" s="561">
        <f>IF(C31=0,"",LOOKUP(C31,Hobie_No,Sail_No))</f>
        <v>682</v>
      </c>
      <c r="E31" s="537"/>
      <c r="F31" s="210"/>
      <c r="G31" s="211"/>
      <c r="H31" s="212"/>
      <c r="I31" s="211"/>
      <c r="J31" s="561" t="s">
        <v>1047</v>
      </c>
      <c r="K31" s="663"/>
      <c r="L31" s="663"/>
      <c r="M31" s="663"/>
      <c r="N31" s="641">
        <f>SUM(K33:M34)</f>
        <v>0</v>
      </c>
      <c r="O31" s="213"/>
      <c r="P31" s="211"/>
      <c r="Q31" s="214"/>
      <c r="R31" s="211"/>
      <c r="S31" s="690"/>
      <c r="T31" s="690"/>
      <c r="U31" s="690"/>
      <c r="V31" s="695">
        <f>SUM(S33:U34)</f>
        <v>0</v>
      </c>
      <c r="W31" s="216"/>
      <c r="X31" s="217"/>
      <c r="Y31" s="217"/>
      <c r="Z31" s="217"/>
      <c r="AA31" s="217"/>
      <c r="AB31" s="217"/>
      <c r="AC31" s="218"/>
      <c r="AD31" s="329"/>
      <c r="AE31" s="722">
        <f>N31</f>
        <v>0</v>
      </c>
      <c r="AF31" s="725">
        <f t="shared" ref="AF31" si="23">V31</f>
        <v>0</v>
      </c>
      <c r="AG31" s="728">
        <f t="shared" ref="AG31" si="24">SUM(AD31:AF34)</f>
        <v>0</v>
      </c>
      <c r="AH31" s="704">
        <f t="shared" ref="AH31" si="25">IF(AG31&gt;99,"-",(RANK(AG31,$AG$3:$AG$50,1)))</f>
        <v>1</v>
      </c>
      <c r="AI31" s="707"/>
      <c r="AJ31" s="708"/>
      <c r="AK31" s="717" t="str">
        <f>IF(B31=0,"",LOOKUP(A31,Team_No,Team_Names_2))</f>
        <v>Aeolus-1</v>
      </c>
      <c r="AL31" s="718"/>
      <c r="AM31" s="121"/>
      <c r="AN31" s="121"/>
      <c r="AO31" s="121"/>
      <c r="AP31" s="121"/>
      <c r="AQ31" s="121"/>
    </row>
    <row r="32" spans="1:43" ht="18" customHeight="1" x14ac:dyDescent="0.25">
      <c r="A32" s="731"/>
      <c r="B32" s="565"/>
      <c r="C32" s="544"/>
      <c r="D32" s="562"/>
      <c r="E32" s="538"/>
      <c r="F32" s="186"/>
      <c r="G32" s="187" t="str">
        <f>IF(F32=0,"",LOOKUP(F32,Sailor_No,Sailor_Name))</f>
        <v/>
      </c>
      <c r="H32" s="193"/>
      <c r="I32" s="187" t="str">
        <f>IF(H32=0,"",LOOKUP(H32,Sailor_No,Sailor_Name))</f>
        <v/>
      </c>
      <c r="J32" s="569"/>
      <c r="K32" s="664"/>
      <c r="L32" s="664"/>
      <c r="M32" s="664"/>
      <c r="N32" s="642"/>
      <c r="O32" s="202"/>
      <c r="P32" s="187" t="str">
        <f>IF(O32=0,"",LOOKUP(O32,Sailor_No,Sailor_Name))</f>
        <v/>
      </c>
      <c r="Q32" s="190"/>
      <c r="R32" s="187" t="str">
        <f>IF(Q32=0,"",LOOKUP(Q32,Sailor_No,Sailor_Name))</f>
        <v/>
      </c>
      <c r="S32" s="694"/>
      <c r="T32" s="693"/>
      <c r="U32" s="693"/>
      <c r="V32" s="696" t="e">
        <f>SUM(#REF!)</f>
        <v>#REF!</v>
      </c>
      <c r="W32" s="546" t="str">
        <f>IF(E31="N",$H$53,IF(E32="Y",0,"-"))</f>
        <v>-</v>
      </c>
      <c r="X32" s="191"/>
      <c r="Y32" s="191"/>
      <c r="Z32" s="191"/>
      <c r="AA32" s="191"/>
      <c r="AB32" s="191"/>
      <c r="AC32" s="192"/>
      <c r="AD32" s="719">
        <f>SUM(W32:AC34)</f>
        <v>0</v>
      </c>
      <c r="AE32" s="723"/>
      <c r="AF32" s="726"/>
      <c r="AG32" s="729"/>
      <c r="AH32" s="705"/>
      <c r="AI32" s="709"/>
      <c r="AJ32" s="710"/>
      <c r="AK32" s="320" t="str">
        <f>G32</f>
        <v/>
      </c>
      <c r="AL32" s="321" t="str">
        <f>P32</f>
        <v/>
      </c>
      <c r="AM32" s="121"/>
      <c r="AN32" s="121"/>
      <c r="AO32" s="121"/>
      <c r="AP32" s="121"/>
      <c r="AQ32" s="121"/>
    </row>
    <row r="33" spans="1:43" ht="18" customHeight="1" x14ac:dyDescent="0.25">
      <c r="A33" s="731"/>
      <c r="B33" s="565"/>
      <c r="C33" s="544"/>
      <c r="D33" s="562"/>
      <c r="E33" s="538"/>
      <c r="F33" s="186"/>
      <c r="G33" s="187" t="str">
        <f>IF(F33=0,"",LOOKUP(F33,Sailor_No,Sailor_Name))</f>
        <v/>
      </c>
      <c r="H33" s="193"/>
      <c r="I33" s="187" t="str">
        <f>IF(H33=0,"",LOOKUP(H33,Sailor_No,Sailor_Name))</f>
        <v/>
      </c>
      <c r="J33" s="567" t="s">
        <v>456</v>
      </c>
      <c r="K33" s="644">
        <f>IF(K31&lt;=15,K31,LOOKUP(K31,$I$53:$I$62,$L$53:$L$62))</f>
        <v>0</v>
      </c>
      <c r="L33" s="644">
        <f>IF(L31&lt;=15,L31,LOOKUP(L31,$I$53:$I$62,$L$53:$L$62))</f>
        <v>0</v>
      </c>
      <c r="M33" s="644">
        <f>IF(M31&lt;=15,M31,LOOKUP(M31,$I$53:$I$62,$L$53:$L$62))</f>
        <v>0</v>
      </c>
      <c r="N33" s="642"/>
      <c r="O33" s="202"/>
      <c r="P33" s="187" t="str">
        <f>IF(O33=0,"",LOOKUP(O33,Sailor_No,Sailor_Name))</f>
        <v/>
      </c>
      <c r="Q33" s="190"/>
      <c r="R33" s="187" t="str">
        <f>IF(Q33=0,"",LOOKUP(Q33,Sailor_No,Sailor_Name))</f>
        <v/>
      </c>
      <c r="S33" s="666">
        <f>IF(S31&lt;=15,S31,LOOKUP(S31,$I$53:$I$62,$L$53:$L$62))</f>
        <v>0</v>
      </c>
      <c r="T33" s="666">
        <f>IF(T31&lt;=15,T31,LOOKUP(T31,$I$53:$I$62,$L$53:$L$62))</f>
        <v>0</v>
      </c>
      <c r="U33" s="666">
        <f>IF(U31&lt;=15,U31,LOOKUP(U31,$I$53:$I$62,$L$53:$L$62))</f>
        <v>0</v>
      </c>
      <c r="V33" s="696"/>
      <c r="W33" s="547"/>
      <c r="X33" s="191"/>
      <c r="Y33" s="191"/>
      <c r="Z33" s="191"/>
      <c r="AA33" s="191"/>
      <c r="AB33" s="191"/>
      <c r="AC33" s="192"/>
      <c r="AD33" s="720"/>
      <c r="AE33" s="723"/>
      <c r="AF33" s="726"/>
      <c r="AG33" s="729"/>
      <c r="AH33" s="705"/>
      <c r="AI33" s="709"/>
      <c r="AJ33" s="710"/>
      <c r="AK33" s="322" t="str">
        <f>G33</f>
        <v/>
      </c>
      <c r="AL33" s="323" t="str">
        <f>P33</f>
        <v/>
      </c>
      <c r="AM33" s="121"/>
      <c r="AN33" s="121"/>
      <c r="AO33" s="121"/>
      <c r="AP33" s="121"/>
      <c r="AQ33" s="121"/>
    </row>
    <row r="34" spans="1:43" ht="18" customHeight="1" thickBot="1" x14ac:dyDescent="0.3">
      <c r="A34" s="731"/>
      <c r="B34" s="566"/>
      <c r="C34" s="545"/>
      <c r="D34" s="563"/>
      <c r="E34" s="539"/>
      <c r="F34" s="186"/>
      <c r="G34" s="187" t="str">
        <f>IF(F34=0,"",LOOKUP(F34,Sailor_No,Sailor_Name))</f>
        <v/>
      </c>
      <c r="H34" s="193"/>
      <c r="I34" s="187" t="str">
        <f>IF(H34=0,"",LOOKUP(H34,Sailor_No,Sailor_Name))</f>
        <v/>
      </c>
      <c r="J34" s="568"/>
      <c r="K34" s="645"/>
      <c r="L34" s="645"/>
      <c r="M34" s="645"/>
      <c r="N34" s="643"/>
      <c r="O34" s="202"/>
      <c r="P34" s="187" t="str">
        <f>IF(O34=0,"",LOOKUP(O34,Sailor_No,Sailor_Name))</f>
        <v/>
      </c>
      <c r="Q34" s="190"/>
      <c r="R34" s="187" t="str">
        <f>IF(Q34=0,"",LOOKUP(Q34,Sailor_No,Sailor_Name))</f>
        <v/>
      </c>
      <c r="S34" s="645"/>
      <c r="T34" s="645"/>
      <c r="U34" s="645"/>
      <c r="V34" s="697"/>
      <c r="W34" s="548"/>
      <c r="X34" s="191"/>
      <c r="Y34" s="191"/>
      <c r="Z34" s="191"/>
      <c r="AA34" s="191"/>
      <c r="AB34" s="191"/>
      <c r="AC34" s="192"/>
      <c r="AD34" s="733"/>
      <c r="AE34" s="724"/>
      <c r="AF34" s="727"/>
      <c r="AG34" s="730"/>
      <c r="AH34" s="706"/>
      <c r="AI34" s="711"/>
      <c r="AJ34" s="712"/>
      <c r="AK34" s="327" t="str">
        <f>G34</f>
        <v/>
      </c>
      <c r="AL34" s="328" t="str">
        <f>P34</f>
        <v/>
      </c>
      <c r="AM34" s="121"/>
      <c r="AN34" s="121"/>
      <c r="AO34" s="121"/>
      <c r="AP34" s="121"/>
      <c r="AQ34" s="121"/>
    </row>
    <row r="35" spans="1:43" ht="18" customHeight="1" x14ac:dyDescent="0.2">
      <c r="A35" s="731">
        <v>9</v>
      </c>
      <c r="B35" s="564" t="str">
        <f>LOOKUP(A35,Team_No,Team_Names_1)</f>
        <v>Aeolus-2</v>
      </c>
      <c r="C35" s="543" t="str">
        <f>'Boat allocation &amp; OOD'!G12</f>
        <v>H15</v>
      </c>
      <c r="D35" s="561" t="str">
        <f>IF(C35=0,"",LOOKUP(C35,Hobie_No,Sail_No))</f>
        <v>042</v>
      </c>
      <c r="E35" s="537"/>
      <c r="F35" s="210"/>
      <c r="G35" s="211"/>
      <c r="H35" s="212"/>
      <c r="I35" s="211"/>
      <c r="J35" s="561" t="s">
        <v>1047</v>
      </c>
      <c r="K35" s="688"/>
      <c r="L35" s="688"/>
      <c r="M35" s="689"/>
      <c r="N35" s="641">
        <f>SUM(K37:M38)</f>
        <v>0</v>
      </c>
      <c r="O35" s="213"/>
      <c r="P35" s="211"/>
      <c r="Q35" s="214"/>
      <c r="R35" s="211"/>
      <c r="S35" s="690"/>
      <c r="T35" s="690"/>
      <c r="U35" s="690"/>
      <c r="V35" s="695">
        <f>SUM(S37:U38)</f>
        <v>0</v>
      </c>
      <c r="W35" s="216"/>
      <c r="X35" s="217"/>
      <c r="Y35" s="217"/>
      <c r="Z35" s="217"/>
      <c r="AA35" s="217"/>
      <c r="AB35" s="217"/>
      <c r="AC35" s="218"/>
      <c r="AD35" s="329"/>
      <c r="AE35" s="722">
        <f>N35</f>
        <v>0</v>
      </c>
      <c r="AF35" s="725">
        <f t="shared" ref="AF35" si="26">V35</f>
        <v>0</v>
      </c>
      <c r="AG35" s="728">
        <f t="shared" ref="AG35" si="27">SUM(AD35:AF38)</f>
        <v>0</v>
      </c>
      <c r="AH35" s="704">
        <f>IF(AG35&gt;99,"-",(RANK(AG35,$AG$3:$AG$50,1)))</f>
        <v>1</v>
      </c>
      <c r="AI35" s="707"/>
      <c r="AJ35" s="708"/>
      <c r="AK35" s="717" t="str">
        <f>IF(B35=0,"",LOOKUP(A35,Team_No,Team_Names_2))</f>
        <v>Aeolus-2</v>
      </c>
      <c r="AL35" s="718"/>
      <c r="AM35" s="121"/>
      <c r="AN35" s="121"/>
      <c r="AO35" s="121"/>
      <c r="AP35" s="121"/>
      <c r="AQ35" s="121"/>
    </row>
    <row r="36" spans="1:43" ht="18" customHeight="1" x14ac:dyDescent="0.25">
      <c r="A36" s="731"/>
      <c r="B36" s="565"/>
      <c r="C36" s="544"/>
      <c r="D36" s="562"/>
      <c r="E36" s="538"/>
      <c r="F36" s="186"/>
      <c r="G36" s="187" t="str">
        <f>IF(F36=0,"",LOOKUP(F36,Sailor_No,Sailor_Name))</f>
        <v/>
      </c>
      <c r="H36" s="193"/>
      <c r="I36" s="187" t="str">
        <f>IF(H36=0,"",LOOKUP(H36,Sailor_No,Sailor_Name))</f>
        <v/>
      </c>
      <c r="J36" s="569"/>
      <c r="K36" s="681"/>
      <c r="L36" s="681"/>
      <c r="M36" s="683"/>
      <c r="N36" s="642"/>
      <c r="O36" s="202"/>
      <c r="P36" s="187" t="str">
        <f>IF(O36=0,"",LOOKUP(O36,Sailor_No,Sailor_Name))</f>
        <v/>
      </c>
      <c r="Q36" s="190"/>
      <c r="R36" s="187" t="str">
        <f>IF(Q36=0,"",LOOKUP(Q36,Sailor_No,Sailor_Name))</f>
        <v/>
      </c>
      <c r="S36" s="691"/>
      <c r="T36" s="691"/>
      <c r="U36" s="691"/>
      <c r="V36" s="696" t="e">
        <f>SUM(#REF!)</f>
        <v>#REF!</v>
      </c>
      <c r="W36" s="546" t="str">
        <f>IF(E35="N",$H$53,IF(E36="Y",0,"-"))</f>
        <v>-</v>
      </c>
      <c r="X36" s="191"/>
      <c r="Y36" s="191"/>
      <c r="Z36" s="191"/>
      <c r="AA36" s="191"/>
      <c r="AB36" s="191"/>
      <c r="AC36" s="192"/>
      <c r="AD36" s="719">
        <f>SUM(W36:AC38)</f>
        <v>0</v>
      </c>
      <c r="AE36" s="723"/>
      <c r="AF36" s="726"/>
      <c r="AG36" s="729"/>
      <c r="AH36" s="705"/>
      <c r="AI36" s="709"/>
      <c r="AJ36" s="710"/>
      <c r="AK36" s="320" t="str">
        <f>G36</f>
        <v/>
      </c>
      <c r="AL36" s="321" t="str">
        <f>P36</f>
        <v/>
      </c>
      <c r="AM36" s="121"/>
      <c r="AN36" s="121"/>
      <c r="AO36" s="121"/>
      <c r="AP36" s="121"/>
      <c r="AQ36" s="121"/>
    </row>
    <row r="37" spans="1:43" ht="18" customHeight="1" x14ac:dyDescent="0.25">
      <c r="A37" s="731"/>
      <c r="B37" s="565"/>
      <c r="C37" s="544"/>
      <c r="D37" s="562"/>
      <c r="E37" s="538"/>
      <c r="F37" s="186"/>
      <c r="G37" s="187" t="str">
        <f>IF(F37=0,"",LOOKUP(F37,Sailor_No,Sailor_Name))</f>
        <v/>
      </c>
      <c r="H37" s="193"/>
      <c r="I37" s="187" t="str">
        <f>IF(H37=0,"",LOOKUP(H37,Sailor_No,Sailor_Name))</f>
        <v/>
      </c>
      <c r="J37" s="567" t="s">
        <v>456</v>
      </c>
      <c r="K37" s="644">
        <f>IF(K35&lt;=15,K35,LOOKUP(K35,$I$53:$I$62,$L$53:$L$62))</f>
        <v>0</v>
      </c>
      <c r="L37" s="644">
        <f>IF(L35&lt;=15,L35,LOOKUP(L35,$I$53:$I$62,$L$53:$L$62))</f>
        <v>0</v>
      </c>
      <c r="M37" s="678">
        <f>IF(M35&lt;=15,M35,LOOKUP(M35,$I$53:$I$62,$L$53:$L$62))</f>
        <v>0</v>
      </c>
      <c r="N37" s="642"/>
      <c r="O37" s="202"/>
      <c r="P37" s="187" t="str">
        <f>IF(O37=0,"",LOOKUP(O37,Sailor_No,Sailor_Name))</f>
        <v/>
      </c>
      <c r="Q37" s="190"/>
      <c r="R37" s="187" t="str">
        <f>IF(Q37=0,"",LOOKUP(Q37,Sailor_No,Sailor_Name))</f>
        <v/>
      </c>
      <c r="S37" s="666">
        <f>IF(S35&lt;=15,S35,LOOKUP(S35,$I$53:$I$62,$L$53:$L$62))</f>
        <v>0</v>
      </c>
      <c r="T37" s="666">
        <f>IF(T35&lt;=15,T35,LOOKUP(T35,$I$53:$I$62,$L$53:$L$62))</f>
        <v>0</v>
      </c>
      <c r="U37" s="666">
        <f>IF(U35&lt;=15,U35,LOOKUP(U35,$I$53:$I$62,$L$53:$L$62))</f>
        <v>0</v>
      </c>
      <c r="V37" s="696"/>
      <c r="W37" s="547"/>
      <c r="X37" s="191"/>
      <c r="Y37" s="191"/>
      <c r="Z37" s="191"/>
      <c r="AA37" s="191"/>
      <c r="AB37" s="191"/>
      <c r="AC37" s="192"/>
      <c r="AD37" s="720"/>
      <c r="AE37" s="723"/>
      <c r="AF37" s="726"/>
      <c r="AG37" s="729"/>
      <c r="AH37" s="705"/>
      <c r="AI37" s="709"/>
      <c r="AJ37" s="710"/>
      <c r="AK37" s="322" t="str">
        <f>G37</f>
        <v/>
      </c>
      <c r="AL37" s="323" t="str">
        <f>P37</f>
        <v/>
      </c>
      <c r="AM37" s="121"/>
      <c r="AN37" s="121"/>
      <c r="AO37" s="121"/>
      <c r="AP37" s="121"/>
      <c r="AQ37" s="121"/>
    </row>
    <row r="38" spans="1:43" ht="18" customHeight="1" thickBot="1" x14ac:dyDescent="0.3">
      <c r="A38" s="731"/>
      <c r="B38" s="566"/>
      <c r="C38" s="545"/>
      <c r="D38" s="563"/>
      <c r="E38" s="539"/>
      <c r="F38" s="186"/>
      <c r="G38" s="187" t="str">
        <f>IF(F38=0,"",LOOKUP(F38,Sailor_No,Sailor_Name))</f>
        <v/>
      </c>
      <c r="H38" s="193"/>
      <c r="I38" s="187" t="str">
        <f>IF(H38=0,"",LOOKUP(H38,Sailor_No,Sailor_Name))</f>
        <v/>
      </c>
      <c r="J38" s="568"/>
      <c r="K38" s="645"/>
      <c r="L38" s="645"/>
      <c r="M38" s="668"/>
      <c r="N38" s="643"/>
      <c r="O38" s="202"/>
      <c r="P38" s="187" t="str">
        <f>IF(O38=0,"",LOOKUP(O38,Sailor_No,Sailor_Name))</f>
        <v/>
      </c>
      <c r="Q38" s="190"/>
      <c r="R38" s="187" t="str">
        <f>IF(Q38=0,"",LOOKUP(Q38,Sailor_No,Sailor_Name))</f>
        <v/>
      </c>
      <c r="S38" s="645"/>
      <c r="T38" s="645"/>
      <c r="U38" s="645"/>
      <c r="V38" s="697"/>
      <c r="W38" s="548"/>
      <c r="X38" s="191"/>
      <c r="Y38" s="191"/>
      <c r="Z38" s="191"/>
      <c r="AA38" s="191"/>
      <c r="AB38" s="191"/>
      <c r="AC38" s="192"/>
      <c r="AD38" s="733"/>
      <c r="AE38" s="724"/>
      <c r="AF38" s="727"/>
      <c r="AG38" s="730"/>
      <c r="AH38" s="706"/>
      <c r="AI38" s="711"/>
      <c r="AJ38" s="712"/>
      <c r="AK38" s="327" t="str">
        <f>G38</f>
        <v/>
      </c>
      <c r="AL38" s="328" t="str">
        <f>P38</f>
        <v/>
      </c>
      <c r="AM38" s="121"/>
      <c r="AN38" s="121"/>
      <c r="AO38" s="121"/>
      <c r="AP38" s="121"/>
      <c r="AQ38" s="121"/>
    </row>
    <row r="39" spans="1:43" ht="18" customHeight="1" x14ac:dyDescent="0.2">
      <c r="A39" s="731">
        <v>10</v>
      </c>
      <c r="B39" s="564" t="str">
        <f>LOOKUP(A39,Team_No,Team_Names_1)</f>
        <v>Spare-1</v>
      </c>
      <c r="C39" s="543" t="s">
        <v>1072</v>
      </c>
      <c r="D39" s="561" t="str">
        <f>IF(C39=0,"",LOOKUP(C39,Hobie_No,Sail_No))</f>
        <v>680</v>
      </c>
      <c r="E39" s="537"/>
      <c r="F39" s="210"/>
      <c r="G39" s="211"/>
      <c r="H39" s="212"/>
      <c r="I39" s="211"/>
      <c r="J39" s="561" t="s">
        <v>1047</v>
      </c>
      <c r="K39" s="688"/>
      <c r="L39" s="689"/>
      <c r="M39" s="689"/>
      <c r="N39" s="641">
        <f>SUM(K41:M42)</f>
        <v>0</v>
      </c>
      <c r="O39" s="213"/>
      <c r="P39" s="211"/>
      <c r="Q39" s="214"/>
      <c r="R39" s="211"/>
      <c r="S39" s="690"/>
      <c r="T39" s="690"/>
      <c r="U39" s="690"/>
      <c r="V39" s="695">
        <f>SUM(S41:U42)</f>
        <v>0</v>
      </c>
      <c r="W39" s="216"/>
      <c r="X39" s="217"/>
      <c r="Y39" s="217"/>
      <c r="Z39" s="217"/>
      <c r="AA39" s="217"/>
      <c r="AB39" s="217"/>
      <c r="AC39" s="218"/>
      <c r="AD39" s="329"/>
      <c r="AE39" s="722">
        <f>N39</f>
        <v>0</v>
      </c>
      <c r="AF39" s="725">
        <f t="shared" ref="AF39" si="28">V39</f>
        <v>0</v>
      </c>
      <c r="AG39" s="728">
        <f t="shared" ref="AG39" si="29">SUM(AD39:AF42)</f>
        <v>0</v>
      </c>
      <c r="AH39" s="704">
        <f>IF(AG39&gt;99,"-",(RANK(AG39,$AG$3:$AG$50,1)))</f>
        <v>1</v>
      </c>
      <c r="AI39" s="707"/>
      <c r="AJ39" s="708"/>
      <c r="AK39" s="717" t="str">
        <f>IF(B39=0,"",LOOKUP(A39,Team_No,Team_Names_2))</f>
        <v>Spare-1</v>
      </c>
      <c r="AL39" s="718"/>
      <c r="AM39" s="121"/>
      <c r="AN39" s="121"/>
      <c r="AO39" s="121"/>
      <c r="AP39" s="121"/>
      <c r="AQ39" s="121"/>
    </row>
    <row r="40" spans="1:43" ht="18" customHeight="1" x14ac:dyDescent="0.25">
      <c r="A40" s="731"/>
      <c r="B40" s="565"/>
      <c r="C40" s="544"/>
      <c r="D40" s="562"/>
      <c r="E40" s="538"/>
      <c r="F40" s="186"/>
      <c r="G40" s="187" t="str">
        <f>IF(F40=0,"",LOOKUP(F40,Sailor_No,Sailor_Name))</f>
        <v/>
      </c>
      <c r="H40" s="193"/>
      <c r="I40" s="187" t="str">
        <f>IF(H40=0,"",LOOKUP(H40,Sailor_No,Sailor_Name))</f>
        <v/>
      </c>
      <c r="J40" s="569"/>
      <c r="K40" s="681"/>
      <c r="L40" s="683"/>
      <c r="M40" s="683"/>
      <c r="N40" s="642"/>
      <c r="O40" s="202"/>
      <c r="P40" s="187" t="str">
        <f>IF(O40=0,"",LOOKUP(O40,Sailor_No,Sailor_Name))</f>
        <v/>
      </c>
      <c r="Q40" s="190"/>
      <c r="R40" s="187" t="str">
        <f>IF(Q40=0,"",LOOKUP(Q40,Sailor_No,Sailor_Name))</f>
        <v/>
      </c>
      <c r="S40" s="691"/>
      <c r="T40" s="691"/>
      <c r="U40" s="691"/>
      <c r="V40" s="696" t="e">
        <f>SUM(#REF!)</f>
        <v>#REF!</v>
      </c>
      <c r="W40" s="546" t="str">
        <f>IF(E39="N",$H$53,IF(E40="Y",0,"-"))</f>
        <v>-</v>
      </c>
      <c r="X40" s="191"/>
      <c r="Y40" s="191"/>
      <c r="Z40" s="191"/>
      <c r="AA40" s="191"/>
      <c r="AB40" s="191"/>
      <c r="AC40" s="192"/>
      <c r="AD40" s="719">
        <f>SUM(W40:AC42)</f>
        <v>0</v>
      </c>
      <c r="AE40" s="723"/>
      <c r="AF40" s="726"/>
      <c r="AG40" s="729"/>
      <c r="AH40" s="705"/>
      <c r="AI40" s="709"/>
      <c r="AJ40" s="710"/>
      <c r="AK40" s="320" t="str">
        <f>G40</f>
        <v/>
      </c>
      <c r="AL40" s="321" t="str">
        <f>P40</f>
        <v/>
      </c>
      <c r="AM40" s="114"/>
      <c r="AN40" s="114"/>
      <c r="AO40" s="114"/>
      <c r="AP40" s="114"/>
      <c r="AQ40" s="114"/>
    </row>
    <row r="41" spans="1:43" ht="18" customHeight="1" x14ac:dyDescent="0.25">
      <c r="A41" s="731"/>
      <c r="B41" s="565"/>
      <c r="C41" s="544"/>
      <c r="D41" s="562"/>
      <c r="E41" s="538"/>
      <c r="F41" s="186"/>
      <c r="G41" s="187" t="str">
        <f>IF(F41=0,"",LOOKUP(F41,Sailor_No,Sailor_Name))</f>
        <v/>
      </c>
      <c r="H41" s="193"/>
      <c r="I41" s="187" t="str">
        <f>IF(H41=0,"",LOOKUP(H41,Sailor_No,Sailor_Name))</f>
        <v/>
      </c>
      <c r="J41" s="567" t="s">
        <v>456</v>
      </c>
      <c r="K41" s="644">
        <f>IF(K39&lt;=15,K39,LOOKUP(K39,$I$53:$I$62,$L$53:$L$62))</f>
        <v>0</v>
      </c>
      <c r="L41" s="644">
        <f>IF(L39&lt;=15,L39,LOOKUP(L39,$I$53:$I$62,$L$53:$L$62))</f>
        <v>0</v>
      </c>
      <c r="M41" s="678">
        <f>IF(M39&lt;=15,M39,LOOKUP(M39,$I$53:$I$62,$L$53:$L$62))</f>
        <v>0</v>
      </c>
      <c r="N41" s="642"/>
      <c r="O41" s="202"/>
      <c r="P41" s="187" t="str">
        <f>IF(O41=0,"",LOOKUP(O41,Sailor_No,Sailor_Name))</f>
        <v/>
      </c>
      <c r="Q41" s="190"/>
      <c r="R41" s="187" t="str">
        <f>IF(Q41=0,"",LOOKUP(Q41,Sailor_No,Sailor_Name))</f>
        <v/>
      </c>
      <c r="S41" s="666">
        <f>IF(S39&lt;=15,S39,LOOKUP(S39,$I$53:$I$62,$L$53:$L$62))</f>
        <v>0</v>
      </c>
      <c r="T41" s="666">
        <f>IF(T40&lt;=15,T40,LOOKUP(T40,$I$53:$I$62,$L$53:$L$62))</f>
        <v>0</v>
      </c>
      <c r="U41" s="666">
        <f>IF(U40&lt;=15,U40,LOOKUP(U40,$I$53:$I$62,$L$53:$L$62))</f>
        <v>0</v>
      </c>
      <c r="V41" s="696"/>
      <c r="W41" s="547"/>
      <c r="X41" s="191"/>
      <c r="Y41" s="191"/>
      <c r="Z41" s="191"/>
      <c r="AA41" s="191"/>
      <c r="AB41" s="191"/>
      <c r="AC41" s="192"/>
      <c r="AD41" s="720"/>
      <c r="AE41" s="723"/>
      <c r="AF41" s="726"/>
      <c r="AG41" s="729"/>
      <c r="AH41" s="705"/>
      <c r="AI41" s="709"/>
      <c r="AJ41" s="710"/>
      <c r="AK41" s="322" t="str">
        <f>G41</f>
        <v/>
      </c>
      <c r="AL41" s="323" t="str">
        <f>P41</f>
        <v/>
      </c>
      <c r="AM41" s="121"/>
      <c r="AN41" s="114"/>
      <c r="AO41" s="114"/>
      <c r="AP41" s="114"/>
      <c r="AQ41" s="114"/>
    </row>
    <row r="42" spans="1:43" ht="18" customHeight="1" thickBot="1" x14ac:dyDescent="0.3">
      <c r="A42" s="731"/>
      <c r="B42" s="566"/>
      <c r="C42" s="545"/>
      <c r="D42" s="563"/>
      <c r="E42" s="539"/>
      <c r="F42" s="194"/>
      <c r="G42" s="187" t="str">
        <f>IF(F42=0,"",LOOKUP(F42,Sailor_No,Sailor_Name))</f>
        <v/>
      </c>
      <c r="H42" s="196"/>
      <c r="I42" s="187" t="str">
        <f>IF(H42=0,"",LOOKUP(H42,Sailor_No,Sailor_Name))</f>
        <v/>
      </c>
      <c r="J42" s="568"/>
      <c r="K42" s="645"/>
      <c r="L42" s="645"/>
      <c r="M42" s="668"/>
      <c r="N42" s="643"/>
      <c r="O42" s="223"/>
      <c r="P42" s="187" t="str">
        <f>IF(O42=0,"",LOOKUP(O42,Sailor_No,Sailor_Name))</f>
        <v/>
      </c>
      <c r="Q42" s="198"/>
      <c r="R42" s="187" t="str">
        <f>IF(Q42=0,"",LOOKUP(Q42,Sailor_No,Sailor_Name))</f>
        <v/>
      </c>
      <c r="S42" s="645"/>
      <c r="T42" s="645"/>
      <c r="U42" s="645"/>
      <c r="V42" s="697"/>
      <c r="W42" s="548"/>
      <c r="X42" s="199"/>
      <c r="Y42" s="199"/>
      <c r="Z42" s="199"/>
      <c r="AA42" s="199"/>
      <c r="AB42" s="199"/>
      <c r="AC42" s="200"/>
      <c r="AD42" s="734"/>
      <c r="AE42" s="724"/>
      <c r="AF42" s="727"/>
      <c r="AG42" s="730"/>
      <c r="AH42" s="706"/>
      <c r="AI42" s="711"/>
      <c r="AJ42" s="712"/>
      <c r="AK42" s="324" t="str">
        <f>G42</f>
        <v/>
      </c>
      <c r="AL42" s="325" t="str">
        <f>P42</f>
        <v/>
      </c>
      <c r="AM42" s="121"/>
      <c r="AN42" s="114"/>
      <c r="AO42" s="114"/>
      <c r="AP42" s="114"/>
      <c r="AQ42" s="114"/>
    </row>
    <row r="43" spans="1:43" ht="18" customHeight="1" x14ac:dyDescent="0.2">
      <c r="A43" s="731">
        <v>11</v>
      </c>
      <c r="B43" s="564" t="str">
        <f>LOOKUP(A43,Team_No,Team_Names_1)</f>
        <v>Spare-2</v>
      </c>
      <c r="C43" s="543">
        <f>'[1]Boat allocation &amp; OOD'!L14</f>
        <v>0</v>
      </c>
      <c r="D43" s="561" t="str">
        <f>IF(C43=0,"",LOOKUP(C43,Hobie_No,Sail_No))</f>
        <v/>
      </c>
      <c r="E43" s="537"/>
      <c r="F43" s="210"/>
      <c r="G43" s="211"/>
      <c r="H43" s="212"/>
      <c r="I43" s="211"/>
      <c r="J43" s="561" t="s">
        <v>1047</v>
      </c>
      <c r="K43" s="680"/>
      <c r="L43" s="682"/>
      <c r="M43" s="682"/>
      <c r="N43" s="641">
        <f>SUM(K45:M46)</f>
        <v>0</v>
      </c>
      <c r="O43" s="213"/>
      <c r="P43" s="211"/>
      <c r="Q43" s="214"/>
      <c r="R43" s="211"/>
      <c r="S43" s="690"/>
      <c r="T43" s="690"/>
      <c r="U43" s="690"/>
      <c r="V43" s="695">
        <f>SUM(S45:U46)</f>
        <v>0</v>
      </c>
      <c r="W43" s="216"/>
      <c r="X43" s="217"/>
      <c r="Y43" s="217"/>
      <c r="Z43" s="217"/>
      <c r="AA43" s="217"/>
      <c r="AB43" s="217"/>
      <c r="AC43" s="218"/>
      <c r="AD43" s="329"/>
      <c r="AE43" s="722">
        <f>N43</f>
        <v>0</v>
      </c>
      <c r="AF43" s="725">
        <f t="shared" ref="AF43" si="30">V43</f>
        <v>0</v>
      </c>
      <c r="AG43" s="728">
        <f t="shared" ref="AG43" si="31">SUM(AD43:AF46)</f>
        <v>0</v>
      </c>
      <c r="AH43" s="704">
        <f t="shared" ref="AH43" si="32">IF(AG43&gt;99,"-",(RANK(AG43,$AG$3:$AG$50,1)))</f>
        <v>1</v>
      </c>
      <c r="AI43" s="707"/>
      <c r="AJ43" s="708"/>
      <c r="AK43" s="717" t="str">
        <f>IF(B43=0,"",LOOKUP(A43,Team_No,Team_Names_2))</f>
        <v>Spare-2</v>
      </c>
      <c r="AL43" s="718"/>
      <c r="AM43" s="114"/>
      <c r="AN43" s="114"/>
      <c r="AO43" s="114"/>
      <c r="AP43" s="114"/>
      <c r="AQ43" s="114"/>
    </row>
    <row r="44" spans="1:43" ht="18" customHeight="1" x14ac:dyDescent="0.25">
      <c r="A44" s="731"/>
      <c r="B44" s="565"/>
      <c r="C44" s="544"/>
      <c r="D44" s="562"/>
      <c r="E44" s="538"/>
      <c r="F44" s="186"/>
      <c r="G44" s="187" t="str">
        <f>IF(F44=0,"",LOOKUP(F44,Sailor_No,Sailor_Name))</f>
        <v/>
      </c>
      <c r="H44" s="193"/>
      <c r="I44" s="187" t="str">
        <f>IF(H44=0,"",LOOKUP(H44,Sailor_No,Sailor_Name))</f>
        <v/>
      </c>
      <c r="J44" s="569"/>
      <c r="K44" s="681"/>
      <c r="L44" s="683"/>
      <c r="M44" s="683"/>
      <c r="N44" s="642"/>
      <c r="O44" s="202"/>
      <c r="P44" s="187" t="str">
        <f>IF(O44=0,"",LOOKUP(O44,Sailor_No,Sailor_Name))</f>
        <v/>
      </c>
      <c r="Q44" s="190"/>
      <c r="R44" s="187" t="str">
        <f>IF(Q44=0,"",LOOKUP(Q44,Sailor_No,Sailor_Name))</f>
        <v/>
      </c>
      <c r="S44" s="691"/>
      <c r="T44" s="691"/>
      <c r="U44" s="691"/>
      <c r="V44" s="696" t="e">
        <f>SUM(#REF!)</f>
        <v>#REF!</v>
      </c>
      <c r="W44" s="546" t="str">
        <f>IF(E43="N",$H$53,IF(E44="Y",0,"-"))</f>
        <v>-</v>
      </c>
      <c r="X44" s="191"/>
      <c r="Y44" s="191"/>
      <c r="Z44" s="191"/>
      <c r="AA44" s="191"/>
      <c r="AB44" s="191"/>
      <c r="AC44" s="192"/>
      <c r="AD44" s="719">
        <f>SUM(W44:AC46)</f>
        <v>0</v>
      </c>
      <c r="AE44" s="723"/>
      <c r="AF44" s="726"/>
      <c r="AG44" s="729"/>
      <c r="AH44" s="705"/>
      <c r="AI44" s="709"/>
      <c r="AJ44" s="710"/>
      <c r="AK44" s="320" t="str">
        <f>G44</f>
        <v/>
      </c>
      <c r="AL44" s="321" t="str">
        <f>P44</f>
        <v/>
      </c>
      <c r="AM44" s="114"/>
      <c r="AN44" s="114"/>
      <c r="AO44" s="114"/>
      <c r="AP44" s="114"/>
      <c r="AQ44" s="114"/>
    </row>
    <row r="45" spans="1:43" ht="18" customHeight="1" x14ac:dyDescent="0.25">
      <c r="A45" s="731"/>
      <c r="B45" s="565"/>
      <c r="C45" s="544"/>
      <c r="D45" s="562"/>
      <c r="E45" s="538"/>
      <c r="F45" s="186"/>
      <c r="G45" s="187" t="str">
        <f>IF(F45=0,"",LOOKUP(F45,Sailor_No,Sailor_Name))</f>
        <v/>
      </c>
      <c r="H45" s="193"/>
      <c r="I45" s="187" t="str">
        <f>IF(H45=0,"",LOOKUP(H45,Sailor_No,Sailor_Name))</f>
        <v/>
      </c>
      <c r="J45" s="567" t="s">
        <v>456</v>
      </c>
      <c r="K45" s="644">
        <f>IF(K43&lt;=15,K43,LOOKUP(K43,$I$53:$I$62,$L$53:$L$62))</f>
        <v>0</v>
      </c>
      <c r="L45" s="644">
        <f>IF(L44&lt;=15,L44,LOOKUP(L44,$I$53:$I$62,$L$53:$L$62))</f>
        <v>0</v>
      </c>
      <c r="M45" s="644">
        <f>IF(M44&lt;=15,M44,LOOKUP(M44,$I$53:$I$62,$L$53:$L$62))</f>
        <v>0</v>
      </c>
      <c r="N45" s="642"/>
      <c r="O45" s="202"/>
      <c r="P45" s="187" t="str">
        <f>IF(O45=0,"",LOOKUP(O45,Sailor_No,Sailor_Name))</f>
        <v/>
      </c>
      <c r="Q45" s="190"/>
      <c r="R45" s="187" t="str">
        <f>IF(Q45=0,"",LOOKUP(Q45,Sailor_No,Sailor_Name))</f>
        <v/>
      </c>
      <c r="S45" s="666">
        <f>IF(S43&lt;=15,S43,LOOKUP(S43,$I$53:$I$62,$L$53:$L$62))</f>
        <v>0</v>
      </c>
      <c r="T45" s="666">
        <f>IF(T44&lt;=15,T44,LOOKUP(T44,$I$53:$I$62,$L$53:$L$62))</f>
        <v>0</v>
      </c>
      <c r="U45" s="666">
        <f>IF(U44&lt;=15,U44,LOOKUP(U44,$I$53:$I$62,$L$53:$L$62))</f>
        <v>0</v>
      </c>
      <c r="V45" s="696"/>
      <c r="W45" s="547"/>
      <c r="X45" s="191"/>
      <c r="Y45" s="191"/>
      <c r="Z45" s="191"/>
      <c r="AA45" s="191"/>
      <c r="AB45" s="191"/>
      <c r="AC45" s="192"/>
      <c r="AD45" s="720"/>
      <c r="AE45" s="723"/>
      <c r="AF45" s="726"/>
      <c r="AG45" s="729"/>
      <c r="AH45" s="705"/>
      <c r="AI45" s="709"/>
      <c r="AJ45" s="710"/>
      <c r="AK45" s="322" t="str">
        <f>G45</f>
        <v/>
      </c>
      <c r="AL45" s="323" t="str">
        <f>P45</f>
        <v/>
      </c>
      <c r="AM45" s="121"/>
      <c r="AN45" s="114"/>
      <c r="AO45" s="114"/>
      <c r="AP45" s="114"/>
      <c r="AQ45" s="114"/>
    </row>
    <row r="46" spans="1:43" ht="18" customHeight="1" thickBot="1" x14ac:dyDescent="0.3">
      <c r="A46" s="731"/>
      <c r="B46" s="566"/>
      <c r="C46" s="545"/>
      <c r="D46" s="563"/>
      <c r="E46" s="539"/>
      <c r="F46" s="186"/>
      <c r="G46" s="187" t="str">
        <f>IF(F46=0,"",LOOKUP(F46,Sailor_No,Sailor_Name))</f>
        <v/>
      </c>
      <c r="H46" s="193"/>
      <c r="I46" s="187" t="str">
        <f>IF(H46=0,"",LOOKUP(H46,Sailor_No,Sailor_Name))</f>
        <v/>
      </c>
      <c r="J46" s="568"/>
      <c r="K46" s="679"/>
      <c r="L46" s="679"/>
      <c r="M46" s="679"/>
      <c r="N46" s="643"/>
      <c r="O46" s="202"/>
      <c r="P46" s="187" t="str">
        <f>IF(O46=0,"",LOOKUP(O46,Sailor_No,Sailor_Name))</f>
        <v/>
      </c>
      <c r="Q46" s="190"/>
      <c r="R46" s="187" t="str">
        <f>IF(Q46=0,"",LOOKUP(Q46,Sailor_No,Sailor_Name))</f>
        <v/>
      </c>
      <c r="S46" s="645"/>
      <c r="T46" s="645"/>
      <c r="U46" s="645"/>
      <c r="V46" s="697"/>
      <c r="W46" s="548"/>
      <c r="X46" s="191"/>
      <c r="Y46" s="191"/>
      <c r="Z46" s="191"/>
      <c r="AA46" s="191"/>
      <c r="AB46" s="191"/>
      <c r="AC46" s="192"/>
      <c r="AD46" s="733"/>
      <c r="AE46" s="724"/>
      <c r="AF46" s="727"/>
      <c r="AG46" s="730"/>
      <c r="AH46" s="706"/>
      <c r="AI46" s="711"/>
      <c r="AJ46" s="712"/>
      <c r="AK46" s="327" t="str">
        <f>G46</f>
        <v/>
      </c>
      <c r="AL46" s="328" t="str">
        <f>P46</f>
        <v/>
      </c>
      <c r="AM46" s="114"/>
      <c r="AN46" s="114"/>
      <c r="AO46" s="114"/>
      <c r="AP46" s="114"/>
      <c r="AQ46" s="114"/>
    </row>
    <row r="47" spans="1:43" ht="18" customHeight="1" x14ac:dyDescent="0.2">
      <c r="A47" s="731">
        <v>12</v>
      </c>
      <c r="B47" s="564" t="str">
        <f>LOOKUP(A47,Team_No,Team_Names_1)</f>
        <v>Spare-3</v>
      </c>
      <c r="C47" s="543">
        <f>'[1]Boat allocation &amp; OOD'!L16</f>
        <v>0</v>
      </c>
      <c r="D47" s="561" t="str">
        <f>IF(C47=0,"",LOOKUP(C47,Hobie_No,Sail_No))</f>
        <v/>
      </c>
      <c r="E47" s="537"/>
      <c r="F47" s="210"/>
      <c r="G47" s="211"/>
      <c r="H47" s="212"/>
      <c r="I47" s="211"/>
      <c r="J47" s="561" t="s">
        <v>1047</v>
      </c>
      <c r="K47" s="680"/>
      <c r="L47" s="682"/>
      <c r="M47" s="383"/>
      <c r="N47" s="641">
        <f>SUM(K49:M50)</f>
        <v>0</v>
      </c>
      <c r="O47" s="213"/>
      <c r="P47" s="211"/>
      <c r="Q47" s="214"/>
      <c r="R47" s="211"/>
      <c r="S47" s="690"/>
      <c r="T47" s="690"/>
      <c r="U47" s="690"/>
      <c r="V47" s="695">
        <f>SUM(S49:U50)</f>
        <v>0</v>
      </c>
      <c r="W47" s="216"/>
      <c r="X47" s="217"/>
      <c r="Y47" s="217"/>
      <c r="Z47" s="217"/>
      <c r="AA47" s="217"/>
      <c r="AB47" s="217"/>
      <c r="AC47" s="218"/>
      <c r="AD47" s="329"/>
      <c r="AE47" s="722">
        <f>N47</f>
        <v>0</v>
      </c>
      <c r="AF47" s="725">
        <f t="shared" ref="AF47" si="33">V47</f>
        <v>0</v>
      </c>
      <c r="AG47" s="728">
        <f t="shared" ref="AG47" si="34">SUM(AD47:AF50)</f>
        <v>0</v>
      </c>
      <c r="AH47" s="704">
        <f t="shared" ref="AH47" si="35">IF(AG47&gt;99,"-",(RANK(AG47,$AG$3:$AG$50,1)))</f>
        <v>1</v>
      </c>
      <c r="AI47" s="707"/>
      <c r="AJ47" s="708"/>
      <c r="AK47" s="717" t="str">
        <f>IF(B47=0,"",LOOKUP(A47,Team_No,Team_Names_2))</f>
        <v>Spare-3</v>
      </c>
      <c r="AL47" s="718"/>
      <c r="AM47" s="114"/>
      <c r="AN47" s="114"/>
      <c r="AO47" s="114"/>
      <c r="AP47" s="114"/>
      <c r="AQ47" s="114"/>
    </row>
    <row r="48" spans="1:43" ht="18" customHeight="1" x14ac:dyDescent="0.25">
      <c r="A48" s="731"/>
      <c r="B48" s="565"/>
      <c r="C48" s="544"/>
      <c r="D48" s="562"/>
      <c r="E48" s="538"/>
      <c r="F48" s="186"/>
      <c r="G48" s="187" t="str">
        <f>IF(F48=0,"",LOOKUP(F48,Sailor_No,Sailor_Name))</f>
        <v/>
      </c>
      <c r="H48" s="193"/>
      <c r="I48" s="187" t="str">
        <f>IF(H48=0,"",LOOKUP(H48,Sailor_No,Sailor_Name))</f>
        <v/>
      </c>
      <c r="J48" s="569"/>
      <c r="K48" s="681"/>
      <c r="L48" s="683"/>
      <c r="M48" s="384"/>
      <c r="N48" s="642"/>
      <c r="O48" s="202"/>
      <c r="P48" s="187" t="str">
        <f>IF(O48=0,"",LOOKUP(O48,Sailor_No,Sailor_Name))</f>
        <v/>
      </c>
      <c r="Q48" s="190"/>
      <c r="R48" s="187" t="str">
        <f>IF(Q48=0,"",LOOKUP(Q48,Sailor_No,Sailor_Name))</f>
        <v/>
      </c>
      <c r="S48" s="691"/>
      <c r="T48" s="691"/>
      <c r="U48" s="691"/>
      <c r="V48" s="696" t="e">
        <f>SUM(#REF!)</f>
        <v>#REF!</v>
      </c>
      <c r="W48" s="546" t="str">
        <f>IF(E47="N",$H$53,IF(E48="Y",0,"-"))</f>
        <v>-</v>
      </c>
      <c r="X48" s="191"/>
      <c r="Y48" s="191"/>
      <c r="Z48" s="191"/>
      <c r="AA48" s="191"/>
      <c r="AB48" s="191"/>
      <c r="AC48" s="192"/>
      <c r="AD48" s="719">
        <f>SUM(W48:AC50)</f>
        <v>0</v>
      </c>
      <c r="AE48" s="723"/>
      <c r="AF48" s="726"/>
      <c r="AG48" s="729"/>
      <c r="AH48" s="705"/>
      <c r="AI48" s="709"/>
      <c r="AJ48" s="710"/>
      <c r="AK48" s="320" t="str">
        <f>G48</f>
        <v/>
      </c>
      <c r="AL48" s="321" t="str">
        <f>P48</f>
        <v/>
      </c>
      <c r="AM48" s="114"/>
      <c r="AN48" s="114"/>
      <c r="AO48" s="114"/>
      <c r="AP48" s="114"/>
      <c r="AQ48" s="114"/>
    </row>
    <row r="49" spans="1:259" ht="18" customHeight="1" x14ac:dyDescent="0.25">
      <c r="A49" s="731"/>
      <c r="B49" s="565"/>
      <c r="C49" s="544"/>
      <c r="D49" s="562"/>
      <c r="E49" s="538"/>
      <c r="F49" s="186"/>
      <c r="G49" s="187" t="str">
        <f>IF(F49=0,"",LOOKUP(F49,Sailor_No,Sailor_Name))</f>
        <v/>
      </c>
      <c r="H49" s="193"/>
      <c r="I49" s="187" t="str">
        <f>IF(H49=0,"",LOOKUP(H49,Sailor_No,Sailor_Name))</f>
        <v/>
      </c>
      <c r="J49" s="567" t="s">
        <v>456</v>
      </c>
      <c r="K49" s="644">
        <f>IF(K47&lt;=15,K47,LOOKUP(K47,$I$53:$I$62,$L$53:$L$62))</f>
        <v>0</v>
      </c>
      <c r="L49" s="644">
        <f>IF(L48&lt;=15,L48,LOOKUP(L48,$I$53:$I$62,$L$53:$L$62))</f>
        <v>0</v>
      </c>
      <c r="M49" s="644">
        <f>IF(M48&lt;=15,M48,LOOKUP(M48,$I$53:$I$62,$L$53:$L$62))</f>
        <v>0</v>
      </c>
      <c r="N49" s="642"/>
      <c r="O49" s="202"/>
      <c r="P49" s="187" t="str">
        <f>IF(O49=0,"",LOOKUP(O49,Sailor_No,Sailor_Name))</f>
        <v/>
      </c>
      <c r="Q49" s="190"/>
      <c r="R49" s="187" t="str">
        <f>IF(Q49=0,"",LOOKUP(Q49,Sailor_No,Sailor_Name))</f>
        <v/>
      </c>
      <c r="S49" s="666">
        <f>IF(S47&lt;=15,S47,LOOKUP(S47,$I$53:$I$62,$L$53:$L$62))</f>
        <v>0</v>
      </c>
      <c r="T49" s="666">
        <f>IF(T48&lt;=15,T48,LOOKUP(T48,$I$53:$I$62,$L$53:$L$62))</f>
        <v>0</v>
      </c>
      <c r="U49" s="666">
        <f>IF(U48&lt;=15,U48,LOOKUP(U48,$I$53:$I$62,$L$53:$L$62))</f>
        <v>0</v>
      </c>
      <c r="V49" s="696"/>
      <c r="W49" s="547"/>
      <c r="X49" s="191"/>
      <c r="Y49" s="191"/>
      <c r="Z49" s="191"/>
      <c r="AA49" s="191"/>
      <c r="AB49" s="191"/>
      <c r="AC49" s="192"/>
      <c r="AD49" s="720"/>
      <c r="AE49" s="723"/>
      <c r="AF49" s="726"/>
      <c r="AG49" s="729"/>
      <c r="AH49" s="705"/>
      <c r="AI49" s="709"/>
      <c r="AJ49" s="710"/>
      <c r="AK49" s="322" t="str">
        <f>G49</f>
        <v/>
      </c>
      <c r="AL49" s="323" t="str">
        <f>P49</f>
        <v/>
      </c>
      <c r="AM49" s="121"/>
      <c r="AN49" s="114"/>
      <c r="AO49" s="114"/>
      <c r="AP49" s="114"/>
      <c r="AQ49" s="114"/>
    </row>
    <row r="50" spans="1:259" ht="18" customHeight="1" thickBot="1" x14ac:dyDescent="0.3">
      <c r="A50" s="731"/>
      <c r="B50" s="566"/>
      <c r="C50" s="545"/>
      <c r="D50" s="634"/>
      <c r="E50" s="732"/>
      <c r="F50" s="194"/>
      <c r="G50" s="195" t="str">
        <f>IF(F50=0,"",LOOKUP(F50,Sailor_No,Sailor_Name))</f>
        <v/>
      </c>
      <c r="H50" s="196"/>
      <c r="I50" s="195" t="str">
        <f>IF(H50=0,"",LOOKUP(H50,Sailor_No,Sailor_Name))</f>
        <v/>
      </c>
      <c r="J50" s="568"/>
      <c r="K50" s="645"/>
      <c r="L50" s="645"/>
      <c r="M50" s="645"/>
      <c r="N50" s="643"/>
      <c r="O50" s="207"/>
      <c r="P50" s="195" t="str">
        <f>IF(O50=0,"",LOOKUP(O50,Sailor_No,Sailor_Name))</f>
        <v/>
      </c>
      <c r="Q50" s="198"/>
      <c r="R50" s="195" t="str">
        <f>IF(Q50=0,"",LOOKUP(Q50,Sailor_No,Sailor_Name))</f>
        <v/>
      </c>
      <c r="S50" s="645"/>
      <c r="T50" s="645"/>
      <c r="U50" s="645"/>
      <c r="V50" s="697"/>
      <c r="W50" s="612"/>
      <c r="X50" s="226"/>
      <c r="Y50" s="226"/>
      <c r="Z50" s="226"/>
      <c r="AA50" s="226"/>
      <c r="AB50" s="226"/>
      <c r="AC50" s="227"/>
      <c r="AD50" s="721"/>
      <c r="AE50" s="724"/>
      <c r="AF50" s="727"/>
      <c r="AG50" s="730"/>
      <c r="AH50" s="706"/>
      <c r="AI50" s="711"/>
      <c r="AJ50" s="712"/>
      <c r="AK50" s="324" t="str">
        <f>G50</f>
        <v/>
      </c>
      <c r="AL50" s="325" t="str">
        <f>P50</f>
        <v/>
      </c>
      <c r="AM50" s="114"/>
      <c r="AN50" s="114"/>
      <c r="AO50" s="114"/>
      <c r="AP50" s="114"/>
      <c r="AQ50" s="114"/>
    </row>
    <row r="51" spans="1:259" ht="18.95" customHeight="1" thickBot="1" x14ac:dyDescent="0.3">
      <c r="A51" s="527"/>
      <c r="B51" s="103"/>
      <c r="C51" s="104"/>
      <c r="D51" s="104"/>
      <c r="E51" s="104"/>
      <c r="F51" s="105"/>
      <c r="G51" s="138"/>
      <c r="H51" s="105"/>
      <c r="I51" s="140" t="str">
        <f>IF(H51=0,"",LOOKUP(H51,Sailor_No,Sailor_Name))</f>
        <v/>
      </c>
      <c r="J51" s="140"/>
      <c r="K51" s="105"/>
      <c r="L51" s="105"/>
      <c r="M51" s="131"/>
      <c r="N51" s="162"/>
      <c r="O51" s="107"/>
      <c r="P51" s="141"/>
      <c r="Q51" s="107"/>
      <c r="R51" s="141"/>
      <c r="S51" s="107"/>
      <c r="T51" s="107"/>
      <c r="U51" s="107"/>
      <c r="V51" s="108"/>
      <c r="W51" s="107"/>
      <c r="X51" s="107"/>
      <c r="Y51" s="107"/>
      <c r="Z51" s="107"/>
      <c r="AA51" s="107"/>
      <c r="AB51" s="107"/>
      <c r="AC51" s="107"/>
      <c r="AD51" s="107"/>
      <c r="AE51" s="106"/>
      <c r="AF51" s="106"/>
      <c r="AG51" s="106"/>
      <c r="AH51" s="106"/>
      <c r="AI51" s="106"/>
      <c r="AJ51" s="106"/>
      <c r="AK51" s="106"/>
      <c r="AL51" s="330"/>
      <c r="AM51" s="121"/>
      <c r="AN51" s="121"/>
      <c r="AO51" s="121"/>
      <c r="AP51" s="121"/>
      <c r="AQ51" s="121"/>
      <c r="AR51" s="111"/>
    </row>
    <row r="52" spans="1:259" ht="18.95" customHeight="1" thickBot="1" x14ac:dyDescent="0.3">
      <c r="A52" s="527"/>
      <c r="B52" s="77" t="s">
        <v>475</v>
      </c>
      <c r="C52" s="600" t="s">
        <v>455</v>
      </c>
      <c r="D52" s="601"/>
      <c r="E52" s="601"/>
      <c r="F52" s="601"/>
      <c r="G52" s="601"/>
      <c r="H52" s="602"/>
      <c r="I52" s="603" t="s">
        <v>476</v>
      </c>
      <c r="J52" s="604"/>
      <c r="K52" s="605"/>
      <c r="L52" s="606"/>
      <c r="M52" s="132"/>
      <c r="N52" s="163"/>
      <c r="O52" s="113"/>
      <c r="P52" s="112"/>
      <c r="Q52" s="113"/>
      <c r="R52" s="635" t="s">
        <v>1021</v>
      </c>
      <c r="S52" s="636"/>
      <c r="T52" s="636"/>
      <c r="U52" s="636"/>
      <c r="V52" s="636"/>
      <c r="W52" s="636"/>
      <c r="X52" s="636"/>
      <c r="Y52" s="636"/>
      <c r="Z52" s="636"/>
      <c r="AA52" s="636"/>
      <c r="AB52" s="636"/>
      <c r="AC52" s="636"/>
      <c r="AD52" s="636"/>
      <c r="AE52" s="636"/>
      <c r="AF52" s="636"/>
      <c r="AG52" s="636"/>
      <c r="AH52" s="112"/>
      <c r="AI52" s="112"/>
      <c r="AJ52" s="112"/>
      <c r="AK52" s="330"/>
      <c r="AL52" s="106"/>
      <c r="AM52" s="114"/>
      <c r="AN52" s="114"/>
      <c r="AO52" s="114"/>
      <c r="AP52" s="114"/>
      <c r="AQ52" s="114"/>
      <c r="AR52" s="111"/>
    </row>
    <row r="53" spans="1:259" ht="18.95" customHeight="1" x14ac:dyDescent="0.25">
      <c r="A53" s="527"/>
      <c r="B53" s="78">
        <v>1</v>
      </c>
      <c r="C53" s="626" t="s">
        <v>477</v>
      </c>
      <c r="D53" s="627"/>
      <c r="E53" s="627"/>
      <c r="F53" s="627"/>
      <c r="G53" s="628"/>
      <c r="H53" s="79">
        <v>2</v>
      </c>
      <c r="I53" s="299" t="s">
        <v>478</v>
      </c>
      <c r="J53" s="158"/>
      <c r="K53" s="300">
        <v>5</v>
      </c>
      <c r="L53" s="301">
        <f>$D$60+K53</f>
        <v>14</v>
      </c>
      <c r="M53" s="598" t="s">
        <v>479</v>
      </c>
      <c r="N53" s="599"/>
      <c r="O53" s="599"/>
      <c r="P53" s="599"/>
      <c r="Q53" s="599"/>
      <c r="R53" s="624" t="s">
        <v>480</v>
      </c>
      <c r="S53" s="625"/>
      <c r="T53" s="625"/>
      <c r="U53" s="625"/>
      <c r="V53" s="625"/>
      <c r="W53" s="625"/>
      <c r="X53" s="625"/>
      <c r="Y53" s="625"/>
      <c r="Z53" s="625"/>
      <c r="AA53" s="625"/>
      <c r="AB53" s="625"/>
      <c r="AC53" s="625"/>
      <c r="AD53" s="625"/>
      <c r="AE53" s="625"/>
      <c r="AF53" s="625"/>
      <c r="AG53" s="625"/>
      <c r="AH53" s="625"/>
      <c r="AI53" s="112"/>
      <c r="AJ53" s="112"/>
      <c r="AK53" s="330"/>
      <c r="AL53" s="382"/>
      <c r="AM53" s="114"/>
      <c r="AN53" s="114"/>
      <c r="AO53" s="114"/>
      <c r="AP53" s="114"/>
      <c r="AQ53" s="114"/>
      <c r="AR53" s="111"/>
    </row>
    <row r="54" spans="1:259" ht="18.95" customHeight="1" x14ac:dyDescent="0.25">
      <c r="A54" s="527"/>
      <c r="B54" s="80">
        <v>2</v>
      </c>
      <c r="C54" s="621" t="s">
        <v>1012</v>
      </c>
      <c r="D54" s="615"/>
      <c r="E54" s="615"/>
      <c r="F54" s="615"/>
      <c r="G54" s="616"/>
      <c r="H54" s="81">
        <v>2</v>
      </c>
      <c r="I54" s="302" t="s">
        <v>481</v>
      </c>
      <c r="J54" s="159"/>
      <c r="K54" s="303">
        <v>1</v>
      </c>
      <c r="L54" s="304">
        <f>IF(D60&lt;=F1,F1+K54,D60+K54)</f>
        <v>10</v>
      </c>
      <c r="M54" s="598" t="s">
        <v>482</v>
      </c>
      <c r="N54" s="599"/>
      <c r="O54" s="599"/>
      <c r="P54" s="599"/>
      <c r="Q54" s="166"/>
      <c r="R54" s="625"/>
      <c r="S54" s="625"/>
      <c r="T54" s="625"/>
      <c r="U54" s="625"/>
      <c r="V54" s="625"/>
      <c r="W54" s="625"/>
      <c r="X54" s="625"/>
      <c r="Y54" s="625"/>
      <c r="Z54" s="625"/>
      <c r="AA54" s="625"/>
      <c r="AB54" s="625"/>
      <c r="AC54" s="625"/>
      <c r="AD54" s="625"/>
      <c r="AE54" s="625"/>
      <c r="AF54" s="625"/>
      <c r="AG54" s="625"/>
      <c r="AH54" s="625"/>
      <c r="AI54" s="386"/>
      <c r="AJ54" s="386"/>
      <c r="AK54" s="330"/>
      <c r="AL54" s="382"/>
      <c r="AM54" s="114"/>
      <c r="AN54" s="114"/>
      <c r="AO54" s="114"/>
      <c r="AP54" s="114"/>
      <c r="AQ54" s="114"/>
      <c r="AR54" s="111"/>
    </row>
    <row r="55" spans="1:259" ht="18.95" customHeight="1" x14ac:dyDescent="0.25">
      <c r="A55" s="527"/>
      <c r="B55" s="80">
        <v>3</v>
      </c>
      <c r="C55" s="621" t="s">
        <v>1013</v>
      </c>
      <c r="D55" s="615"/>
      <c r="E55" s="615"/>
      <c r="F55" s="615"/>
      <c r="G55" s="616"/>
      <c r="H55" s="81">
        <v>2</v>
      </c>
      <c r="I55" s="302" t="s">
        <v>483</v>
      </c>
      <c r="J55" s="159"/>
      <c r="K55" s="303">
        <v>1</v>
      </c>
      <c r="L55" s="304">
        <f t="shared" ref="L55:L61" si="36">$F$1+K55</f>
        <v>1</v>
      </c>
      <c r="M55" s="598" t="s">
        <v>484</v>
      </c>
      <c r="N55" s="599"/>
      <c r="O55" s="599"/>
      <c r="P55" s="599"/>
      <c r="Q55" s="166"/>
      <c r="R55" s="625"/>
      <c r="S55" s="625"/>
      <c r="T55" s="625"/>
      <c r="U55" s="625"/>
      <c r="V55" s="625"/>
      <c r="W55" s="625"/>
      <c r="X55" s="625"/>
      <c r="Y55" s="625"/>
      <c r="Z55" s="625"/>
      <c r="AA55" s="625"/>
      <c r="AB55" s="625"/>
      <c r="AC55" s="625"/>
      <c r="AD55" s="625"/>
      <c r="AE55" s="625"/>
      <c r="AF55" s="625"/>
      <c r="AG55" s="625"/>
      <c r="AH55" s="625"/>
      <c r="AI55" s="386"/>
      <c r="AJ55" s="386"/>
      <c r="AK55" s="330"/>
      <c r="AL55" s="382"/>
      <c r="AM55" s="114"/>
      <c r="AN55" s="114"/>
      <c r="AO55" s="114"/>
      <c r="AP55" s="114"/>
      <c r="AQ55" s="114"/>
      <c r="AR55" s="111"/>
    </row>
    <row r="56" spans="1:259" ht="18.95" customHeight="1" x14ac:dyDescent="0.25">
      <c r="A56" s="527"/>
      <c r="B56" s="80">
        <v>4</v>
      </c>
      <c r="C56" s="621" t="s">
        <v>1014</v>
      </c>
      <c r="D56" s="615"/>
      <c r="E56" s="615"/>
      <c r="F56" s="615"/>
      <c r="G56" s="616"/>
      <c r="H56" s="81">
        <v>0</v>
      </c>
      <c r="I56" s="302" t="s">
        <v>485</v>
      </c>
      <c r="J56" s="159"/>
      <c r="K56" s="303">
        <v>1</v>
      </c>
      <c r="L56" s="304">
        <f t="shared" si="36"/>
        <v>1</v>
      </c>
      <c r="M56" s="379" t="s">
        <v>486</v>
      </c>
      <c r="N56" s="164"/>
      <c r="O56" s="382"/>
      <c r="P56" s="382"/>
      <c r="Q56" s="166"/>
      <c r="R56" s="625"/>
      <c r="S56" s="625"/>
      <c r="T56" s="625"/>
      <c r="U56" s="625"/>
      <c r="V56" s="625"/>
      <c r="W56" s="625"/>
      <c r="X56" s="625"/>
      <c r="Y56" s="625"/>
      <c r="Z56" s="625"/>
      <c r="AA56" s="625"/>
      <c r="AB56" s="625"/>
      <c r="AC56" s="625"/>
      <c r="AD56" s="625"/>
      <c r="AE56" s="625"/>
      <c r="AF56" s="625"/>
      <c r="AG56" s="625"/>
      <c r="AH56" s="625"/>
      <c r="AI56" s="382"/>
      <c r="AJ56" s="382"/>
      <c r="AK56" s="330"/>
      <c r="AL56" s="382"/>
      <c r="AM56" s="114"/>
      <c r="AN56" s="114"/>
      <c r="AO56" s="114"/>
      <c r="AP56" s="114"/>
      <c r="AQ56" s="114"/>
      <c r="AR56" s="111"/>
    </row>
    <row r="57" spans="1:259" ht="18.95" customHeight="1" x14ac:dyDescent="0.25">
      <c r="A57" s="527"/>
      <c r="B57" s="80">
        <v>5</v>
      </c>
      <c r="C57" s="621" t="s">
        <v>1015</v>
      </c>
      <c r="D57" s="615"/>
      <c r="E57" s="615"/>
      <c r="F57" s="615"/>
      <c r="G57" s="616"/>
      <c r="H57" s="81">
        <v>0</v>
      </c>
      <c r="I57" s="302" t="s">
        <v>487</v>
      </c>
      <c r="J57" s="159"/>
      <c r="K57" s="303">
        <v>1</v>
      </c>
      <c r="L57" s="304">
        <f t="shared" si="36"/>
        <v>1</v>
      </c>
      <c r="M57" s="598" t="s">
        <v>488</v>
      </c>
      <c r="N57" s="599"/>
      <c r="O57" s="599"/>
      <c r="P57" s="599"/>
      <c r="Q57" s="166"/>
      <c r="R57" s="625"/>
      <c r="S57" s="625"/>
      <c r="T57" s="625"/>
      <c r="U57" s="625"/>
      <c r="V57" s="625"/>
      <c r="W57" s="625"/>
      <c r="X57" s="625"/>
      <c r="Y57" s="625"/>
      <c r="Z57" s="625"/>
      <c r="AA57" s="625"/>
      <c r="AB57" s="625"/>
      <c r="AC57" s="625"/>
      <c r="AD57" s="625"/>
      <c r="AE57" s="625"/>
      <c r="AF57" s="625"/>
      <c r="AG57" s="625"/>
      <c r="AH57" s="625"/>
      <c r="AI57" s="382"/>
      <c r="AJ57" s="382"/>
      <c r="AK57" s="330"/>
      <c r="AL57" s="382"/>
      <c r="AM57" s="114"/>
      <c r="AN57" s="114"/>
      <c r="AO57" s="114"/>
      <c r="AP57" s="114"/>
      <c r="AQ57" s="114"/>
      <c r="AR57" s="111"/>
    </row>
    <row r="58" spans="1:259" ht="18.95" customHeight="1" x14ac:dyDescent="0.25">
      <c r="A58" s="527"/>
      <c r="B58" s="80">
        <v>6</v>
      </c>
      <c r="C58" s="621" t="s">
        <v>1016</v>
      </c>
      <c r="D58" s="615"/>
      <c r="E58" s="615"/>
      <c r="F58" s="615"/>
      <c r="G58" s="616"/>
      <c r="H58" s="81">
        <v>0</v>
      </c>
      <c r="I58" s="302" t="s">
        <v>489</v>
      </c>
      <c r="J58" s="159"/>
      <c r="K58" s="303">
        <v>1</v>
      </c>
      <c r="L58" s="304">
        <f t="shared" si="36"/>
        <v>1</v>
      </c>
      <c r="M58" s="598" t="s">
        <v>490</v>
      </c>
      <c r="N58" s="599"/>
      <c r="O58" s="599"/>
      <c r="P58" s="599"/>
      <c r="Q58" s="599"/>
      <c r="R58" s="599"/>
      <c r="S58" s="599"/>
      <c r="T58" s="599"/>
      <c r="U58" s="599"/>
      <c r="V58" s="118"/>
      <c r="W58" s="380"/>
      <c r="X58" s="380"/>
      <c r="Y58" s="380"/>
      <c r="Z58" s="380"/>
      <c r="AA58" s="380"/>
      <c r="AB58" s="380"/>
      <c r="AC58" s="380"/>
      <c r="AD58" s="380"/>
      <c r="AE58" s="382"/>
      <c r="AF58" s="382"/>
      <c r="AG58" s="382"/>
      <c r="AH58" s="382"/>
      <c r="AI58" s="382"/>
      <c r="AJ58" s="382"/>
      <c r="AK58" s="330"/>
      <c r="AL58" s="382"/>
      <c r="AM58" s="114"/>
      <c r="AN58" s="114"/>
      <c r="AO58" s="114"/>
      <c r="AP58" s="114"/>
      <c r="AQ58" s="114"/>
      <c r="AR58" s="111"/>
    </row>
    <row r="59" spans="1:259" ht="18.95" customHeight="1" thickBot="1" x14ac:dyDescent="0.3">
      <c r="A59" s="527"/>
      <c r="B59" s="82">
        <v>7</v>
      </c>
      <c r="C59" s="613" t="s">
        <v>1017</v>
      </c>
      <c r="D59" s="614"/>
      <c r="E59" s="615"/>
      <c r="F59" s="615"/>
      <c r="G59" s="616"/>
      <c r="H59" s="81">
        <v>0</v>
      </c>
      <c r="I59" s="302" t="s">
        <v>497</v>
      </c>
      <c r="J59" s="159"/>
      <c r="K59" s="303">
        <v>1</v>
      </c>
      <c r="L59" s="304">
        <f t="shared" si="36"/>
        <v>1</v>
      </c>
      <c r="M59" s="598" t="s">
        <v>491</v>
      </c>
      <c r="N59" s="599"/>
      <c r="O59" s="599"/>
      <c r="P59" s="599"/>
      <c r="Q59" s="382"/>
      <c r="R59" s="382"/>
      <c r="S59" s="382"/>
      <c r="T59" s="382"/>
      <c r="U59" s="382"/>
      <c r="V59" s="119"/>
      <c r="W59" s="380"/>
      <c r="X59" s="380"/>
      <c r="Y59" s="380"/>
      <c r="Z59" s="380"/>
      <c r="AA59" s="380"/>
      <c r="AB59" s="380"/>
      <c r="AC59" s="380"/>
      <c r="AD59" s="380"/>
      <c r="AE59" s="382"/>
      <c r="AF59" s="382"/>
      <c r="AG59" s="382"/>
      <c r="AH59" s="382"/>
      <c r="AI59" s="382"/>
      <c r="AJ59" s="382"/>
      <c r="AK59" s="330"/>
      <c r="AL59" s="382"/>
      <c r="AM59" s="114"/>
      <c r="AN59" s="114"/>
      <c r="AO59" s="114"/>
      <c r="AP59" s="114"/>
      <c r="AQ59" s="114"/>
      <c r="AR59" s="111"/>
    </row>
    <row r="60" spans="1:259" ht="18.95" customHeight="1" thickBot="1" x14ac:dyDescent="0.3">
      <c r="A60" s="527"/>
      <c r="B60" s="639" t="s">
        <v>492</v>
      </c>
      <c r="C60" s="640"/>
      <c r="D60" s="86">
        <v>9</v>
      </c>
      <c r="E60" s="124"/>
      <c r="F60" s="713"/>
      <c r="G60" s="713"/>
      <c r="H60" s="714"/>
      <c r="I60" s="302" t="s">
        <v>493</v>
      </c>
      <c r="J60" s="159"/>
      <c r="K60" s="303"/>
      <c r="L60" s="304"/>
      <c r="M60" s="598" t="s">
        <v>494</v>
      </c>
      <c r="N60" s="599"/>
      <c r="O60" s="599"/>
      <c r="P60" s="599"/>
      <c r="Q60" s="380"/>
      <c r="R60" s="380"/>
      <c r="S60" s="380"/>
      <c r="T60" s="380"/>
      <c r="U60" s="380"/>
      <c r="V60" s="118"/>
      <c r="W60" s="380"/>
      <c r="X60" s="380"/>
      <c r="Y60" s="380"/>
      <c r="Z60" s="380"/>
      <c r="AA60" s="380"/>
      <c r="AB60" s="380"/>
      <c r="AC60" s="380"/>
      <c r="AD60" s="380"/>
      <c r="AE60" s="380"/>
      <c r="AF60" s="380"/>
      <c r="AG60" s="380"/>
      <c r="AH60" s="380"/>
      <c r="AI60" s="385"/>
      <c r="AJ60" s="385"/>
      <c r="AK60" s="385"/>
      <c r="AL60" s="385"/>
      <c r="AM60" s="121"/>
      <c r="AN60" s="121"/>
      <c r="AO60" s="121"/>
      <c r="AP60" s="121"/>
      <c r="AQ60" s="107"/>
      <c r="AR60" s="111"/>
    </row>
    <row r="61" spans="1:259" ht="18.95" customHeight="1" x14ac:dyDescent="0.25">
      <c r="A61" s="527"/>
      <c r="B61" s="622" t="s">
        <v>495</v>
      </c>
      <c r="C61" s="623"/>
      <c r="D61" s="637" t="s">
        <v>496</v>
      </c>
      <c r="E61" s="638"/>
      <c r="F61" s="715"/>
      <c r="G61" s="715"/>
      <c r="H61" s="716"/>
      <c r="I61" s="302" t="s">
        <v>497</v>
      </c>
      <c r="J61" s="159"/>
      <c r="K61" s="303">
        <v>1</v>
      </c>
      <c r="L61" s="304">
        <f t="shared" si="36"/>
        <v>1</v>
      </c>
      <c r="M61" s="598" t="s">
        <v>498</v>
      </c>
      <c r="N61" s="599"/>
      <c r="O61" s="599"/>
      <c r="P61" s="599"/>
      <c r="Q61" s="380"/>
      <c r="R61" s="380"/>
      <c r="S61" s="380"/>
      <c r="T61" s="380"/>
      <c r="U61" s="380"/>
      <c r="V61" s="118"/>
      <c r="W61" s="380"/>
      <c r="X61" s="380"/>
      <c r="Y61" s="380"/>
      <c r="Z61" s="380"/>
      <c r="AA61" s="380"/>
      <c r="AB61" s="380"/>
      <c r="AC61" s="380"/>
      <c r="AD61" s="380"/>
      <c r="AE61" s="380"/>
      <c r="AF61" s="380"/>
      <c r="AG61" s="380"/>
      <c r="AH61" s="380"/>
      <c r="AI61" s="385"/>
      <c r="AJ61" s="385"/>
      <c r="AK61" s="385"/>
      <c r="AL61" s="385"/>
      <c r="AM61" s="121"/>
      <c r="AN61" s="121"/>
      <c r="AO61" s="121"/>
      <c r="AP61" s="121"/>
      <c r="AQ61" s="107"/>
      <c r="AR61" s="111"/>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c r="EE61" s="85"/>
      <c r="EF61" s="85"/>
      <c r="EG61" s="85"/>
      <c r="EH61" s="85"/>
      <c r="EI61" s="85"/>
      <c r="EJ61" s="85"/>
      <c r="EK61" s="85"/>
      <c r="EL61" s="85"/>
      <c r="EM61" s="85"/>
      <c r="EN61" s="85"/>
      <c r="EO61" s="85"/>
      <c r="EP61" s="85"/>
      <c r="EQ61" s="85"/>
      <c r="ER61" s="85"/>
      <c r="ES61" s="85"/>
      <c r="ET61" s="85"/>
      <c r="EU61" s="85"/>
      <c r="EV61" s="85"/>
      <c r="EW61" s="85"/>
      <c r="EX61" s="85"/>
      <c r="EY61" s="85"/>
      <c r="EZ61" s="85"/>
      <c r="FA61" s="85"/>
      <c r="FB61" s="85"/>
      <c r="FC61" s="85"/>
      <c r="FD61" s="85"/>
      <c r="FE61" s="85"/>
      <c r="FF61" s="85"/>
      <c r="FG61" s="85"/>
      <c r="FH61" s="85"/>
      <c r="FI61" s="85"/>
      <c r="FJ61" s="85"/>
      <c r="FK61" s="85"/>
      <c r="FL61" s="85"/>
      <c r="FM61" s="85"/>
      <c r="FN61" s="85"/>
      <c r="FO61" s="85"/>
      <c r="FP61" s="85"/>
      <c r="FQ61" s="85"/>
      <c r="FR61" s="85"/>
      <c r="FS61" s="85"/>
      <c r="FT61" s="85"/>
      <c r="FU61" s="85"/>
      <c r="FV61" s="85"/>
      <c r="FW61" s="85"/>
      <c r="FX61" s="85"/>
      <c r="FY61" s="85"/>
      <c r="FZ61" s="85"/>
      <c r="GA61" s="85"/>
      <c r="GB61" s="85"/>
      <c r="GC61" s="85"/>
      <c r="GD61" s="85"/>
      <c r="GE61" s="85"/>
      <c r="GF61" s="85"/>
      <c r="GG61" s="85"/>
      <c r="GH61" s="85"/>
      <c r="GI61" s="85"/>
      <c r="GJ61" s="85"/>
      <c r="GK61" s="85"/>
      <c r="GL61" s="85"/>
      <c r="GM61" s="85"/>
      <c r="GN61" s="85"/>
      <c r="GO61" s="85"/>
      <c r="GP61" s="85"/>
      <c r="GQ61" s="85"/>
      <c r="GR61" s="85"/>
      <c r="GS61" s="85"/>
      <c r="GT61" s="85"/>
      <c r="GU61" s="85"/>
      <c r="GV61" s="85"/>
      <c r="GW61" s="85"/>
      <c r="GX61" s="85"/>
      <c r="GY61" s="85"/>
      <c r="GZ61" s="85"/>
      <c r="HA61" s="85"/>
      <c r="HB61" s="85"/>
      <c r="HC61" s="85"/>
      <c r="HD61" s="85"/>
      <c r="HE61" s="85"/>
      <c r="HF61" s="85"/>
      <c r="HG61" s="85"/>
      <c r="HH61" s="85"/>
      <c r="HI61" s="85"/>
      <c r="HJ61" s="85"/>
      <c r="HK61" s="85"/>
      <c r="HL61" s="85"/>
      <c r="HM61" s="85"/>
      <c r="HN61" s="85"/>
      <c r="HO61" s="85"/>
      <c r="HP61" s="85"/>
      <c r="HQ61" s="85"/>
      <c r="HR61" s="85"/>
      <c r="HS61" s="85"/>
      <c r="HT61" s="85"/>
      <c r="HU61" s="85"/>
      <c r="HV61" s="85"/>
      <c r="HW61" s="85"/>
      <c r="HX61" s="85"/>
      <c r="HY61" s="85"/>
      <c r="HZ61" s="85"/>
      <c r="IA61" s="85"/>
      <c r="IB61" s="85"/>
      <c r="IC61" s="85"/>
      <c r="ID61" s="85"/>
      <c r="IE61" s="85"/>
      <c r="IF61" s="85"/>
      <c r="IG61" s="85"/>
      <c r="IH61" s="85"/>
      <c r="II61" s="85"/>
      <c r="IJ61" s="85"/>
      <c r="IK61" s="85"/>
      <c r="IL61" s="85"/>
      <c r="IM61" s="85"/>
      <c r="IN61" s="85"/>
      <c r="IO61" s="85"/>
      <c r="IP61" s="85"/>
      <c r="IQ61" s="85"/>
      <c r="IR61" s="85"/>
      <c r="IS61" s="85"/>
      <c r="IT61" s="85"/>
      <c r="IU61" s="85"/>
      <c r="IV61" s="85"/>
      <c r="IW61" s="85"/>
      <c r="IX61" s="85"/>
      <c r="IY61" s="85"/>
    </row>
    <row r="62" spans="1:259" ht="18.95" customHeight="1" thickBot="1" x14ac:dyDescent="0.25">
      <c r="A62" s="527"/>
      <c r="B62" s="617" t="s">
        <v>499</v>
      </c>
      <c r="C62" s="618"/>
      <c r="D62" s="629" t="s">
        <v>500</v>
      </c>
      <c r="E62" s="630"/>
      <c r="F62" s="715"/>
      <c r="G62" s="715"/>
      <c r="H62" s="716"/>
      <c r="I62" s="305" t="s">
        <v>474</v>
      </c>
      <c r="J62" s="160"/>
      <c r="K62" s="306">
        <v>100</v>
      </c>
      <c r="L62" s="304">
        <f>K62</f>
        <v>100</v>
      </c>
      <c r="M62" s="619" t="s">
        <v>501</v>
      </c>
      <c r="N62" s="620"/>
      <c r="O62" s="620"/>
      <c r="P62" s="620"/>
      <c r="Q62" s="167"/>
      <c r="R62" s="381"/>
      <c r="S62" s="381"/>
      <c r="T62" s="167"/>
      <c r="U62" s="167"/>
      <c r="V62" s="168"/>
      <c r="W62" s="381"/>
      <c r="X62" s="167"/>
      <c r="Y62" s="167"/>
      <c r="Z62" s="167"/>
      <c r="AA62" s="167"/>
      <c r="AB62" s="167"/>
      <c r="AC62" s="167"/>
      <c r="AD62" s="167"/>
      <c r="AE62" s="167"/>
      <c r="AF62" s="167"/>
      <c r="AG62" s="167"/>
      <c r="AH62" s="167"/>
      <c r="AI62" s="122"/>
      <c r="AJ62" s="107"/>
      <c r="AK62" s="331"/>
      <c r="AL62" s="331"/>
      <c r="AM62" s="121"/>
      <c r="AN62" s="121"/>
      <c r="AO62" s="121"/>
      <c r="AP62" s="121"/>
      <c r="AQ62" s="107"/>
      <c r="AR62" s="111"/>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c r="EN62" s="85"/>
      <c r="EO62" s="85"/>
      <c r="EP62" s="85"/>
      <c r="EQ62" s="85"/>
      <c r="ER62" s="85"/>
      <c r="ES62" s="85"/>
      <c r="ET62" s="85"/>
      <c r="EU62" s="85"/>
      <c r="EV62" s="85"/>
      <c r="EW62" s="85"/>
      <c r="EX62" s="85"/>
      <c r="EY62" s="85"/>
      <c r="EZ62" s="85"/>
      <c r="FA62" s="85"/>
      <c r="FB62" s="85"/>
      <c r="FC62" s="85"/>
      <c r="FD62" s="85"/>
      <c r="FE62" s="85"/>
      <c r="FF62" s="85"/>
      <c r="FG62" s="85"/>
      <c r="FH62" s="85"/>
      <c r="FI62" s="85"/>
      <c r="FJ62" s="85"/>
      <c r="FK62" s="85"/>
      <c r="FL62" s="85"/>
      <c r="FM62" s="85"/>
      <c r="FN62" s="85"/>
      <c r="FO62" s="85"/>
      <c r="FP62" s="85"/>
      <c r="FQ62" s="85"/>
      <c r="FR62" s="85"/>
      <c r="FS62" s="85"/>
      <c r="FT62" s="85"/>
      <c r="FU62" s="85"/>
      <c r="FV62" s="85"/>
      <c r="FW62" s="85"/>
      <c r="FX62" s="85"/>
      <c r="FY62" s="85"/>
      <c r="FZ62" s="85"/>
      <c r="GA62" s="85"/>
      <c r="GB62" s="85"/>
      <c r="GC62" s="85"/>
      <c r="GD62" s="85"/>
      <c r="GE62" s="85"/>
      <c r="GF62" s="85"/>
      <c r="GG62" s="85"/>
      <c r="GH62" s="85"/>
      <c r="GI62" s="85"/>
      <c r="GJ62" s="85"/>
      <c r="GK62" s="85"/>
      <c r="GL62" s="85"/>
      <c r="GM62" s="85"/>
      <c r="GN62" s="85"/>
      <c r="GO62" s="85"/>
      <c r="GP62" s="85"/>
      <c r="GQ62" s="85"/>
      <c r="GR62" s="85"/>
      <c r="GS62" s="85"/>
      <c r="GT62" s="85"/>
      <c r="GU62" s="85"/>
      <c r="GV62" s="85"/>
      <c r="GW62" s="85"/>
      <c r="GX62" s="85"/>
      <c r="GY62" s="85"/>
      <c r="GZ62" s="85"/>
      <c r="HA62" s="85"/>
      <c r="HB62" s="85"/>
      <c r="HC62" s="85"/>
      <c r="HD62" s="85"/>
      <c r="HE62" s="85"/>
      <c r="HF62" s="85"/>
      <c r="HG62" s="85"/>
      <c r="HH62" s="85"/>
      <c r="HI62" s="85"/>
      <c r="HJ62" s="85"/>
      <c r="HK62" s="85"/>
      <c r="HL62" s="85"/>
      <c r="HM62" s="85"/>
      <c r="HN62" s="85"/>
      <c r="HO62" s="85"/>
      <c r="HP62" s="85"/>
      <c r="HQ62" s="85"/>
      <c r="HR62" s="85"/>
      <c r="HS62" s="85"/>
      <c r="HT62" s="85"/>
      <c r="HU62" s="85"/>
      <c r="HV62" s="85"/>
      <c r="HW62" s="85"/>
      <c r="HX62" s="85"/>
      <c r="HY62" s="85"/>
      <c r="HZ62" s="85"/>
      <c r="IA62" s="85"/>
      <c r="IB62" s="85"/>
      <c r="IC62" s="85"/>
      <c r="ID62" s="85"/>
      <c r="IE62" s="85"/>
      <c r="IF62" s="85"/>
      <c r="IG62" s="85"/>
      <c r="IH62" s="85"/>
      <c r="II62" s="85"/>
      <c r="IJ62" s="85"/>
      <c r="IK62" s="85"/>
      <c r="IL62" s="85"/>
      <c r="IM62" s="85"/>
      <c r="IN62" s="85"/>
      <c r="IO62" s="85"/>
      <c r="IP62" s="85"/>
      <c r="IQ62" s="85"/>
      <c r="IR62" s="85"/>
      <c r="IS62" s="85"/>
      <c r="IT62" s="85"/>
      <c r="IU62" s="85"/>
      <c r="IV62" s="85"/>
      <c r="IW62" s="85"/>
      <c r="IX62" s="85"/>
      <c r="IY62" s="85"/>
    </row>
  </sheetData>
  <sheetProtection sheet="1" objects="1" scenarios="1"/>
  <mergeCells count="388">
    <mergeCell ref="AE1:AF1"/>
    <mergeCell ref="AG1:AH1"/>
    <mergeCell ref="AK1:AL1"/>
    <mergeCell ref="F2:G2"/>
    <mergeCell ref="H2:I2"/>
    <mergeCell ref="O2:P2"/>
    <mergeCell ref="Q2:R2"/>
    <mergeCell ref="AI2:AJ2"/>
    <mergeCell ref="C1:D1"/>
    <mergeCell ref="G1:I1"/>
    <mergeCell ref="K1:N1"/>
    <mergeCell ref="O1:R1"/>
    <mergeCell ref="S1:V1"/>
    <mergeCell ref="W1:AD1"/>
    <mergeCell ref="L3:L4"/>
    <mergeCell ref="M3:M4"/>
    <mergeCell ref="N3:N6"/>
    <mergeCell ref="S3:S4"/>
    <mergeCell ref="T3:T4"/>
    <mergeCell ref="A3:A6"/>
    <mergeCell ref="B3:B6"/>
    <mergeCell ref="C3:C6"/>
    <mergeCell ref="D3:D6"/>
    <mergeCell ref="E3:E6"/>
    <mergeCell ref="J3:J4"/>
    <mergeCell ref="A7:A10"/>
    <mergeCell ref="B7:B10"/>
    <mergeCell ref="C7:C10"/>
    <mergeCell ref="D7:D10"/>
    <mergeCell ref="E7:E10"/>
    <mergeCell ref="J7:J8"/>
    <mergeCell ref="AH3:AH6"/>
    <mergeCell ref="AI3:AJ6"/>
    <mergeCell ref="AK3:AL3"/>
    <mergeCell ref="W4:W6"/>
    <mergeCell ref="J5:J6"/>
    <mergeCell ref="K5:K6"/>
    <mergeCell ref="L5:L6"/>
    <mergeCell ref="M5:M6"/>
    <mergeCell ref="S5:S6"/>
    <mergeCell ref="T5:T6"/>
    <mergeCell ref="U3:U4"/>
    <mergeCell ref="V3:V6"/>
    <mergeCell ref="AD3:AD6"/>
    <mergeCell ref="AE3:AE6"/>
    <mergeCell ref="AF3:AF6"/>
    <mergeCell ref="AG3:AG6"/>
    <mergeCell ref="U5:U6"/>
    <mergeCell ref="K3:K4"/>
    <mergeCell ref="AI7:AJ10"/>
    <mergeCell ref="AK7:AL7"/>
    <mergeCell ref="W8:W10"/>
    <mergeCell ref="AD8:AD10"/>
    <mergeCell ref="J9:J10"/>
    <mergeCell ref="K9:K10"/>
    <mergeCell ref="L9:L10"/>
    <mergeCell ref="M9:M10"/>
    <mergeCell ref="S9:S10"/>
    <mergeCell ref="T9:T10"/>
    <mergeCell ref="U7:U8"/>
    <mergeCell ref="V7:V10"/>
    <mergeCell ref="AE7:AE10"/>
    <mergeCell ref="AF7:AF10"/>
    <mergeCell ref="AG7:AG10"/>
    <mergeCell ref="AH7:AH10"/>
    <mergeCell ref="U9:U10"/>
    <mergeCell ref="K7:K8"/>
    <mergeCell ref="L7:L8"/>
    <mergeCell ref="M7:M8"/>
    <mergeCell ref="N7:N10"/>
    <mergeCell ref="S7:S8"/>
    <mergeCell ref="T7:T8"/>
    <mergeCell ref="L11:L12"/>
    <mergeCell ref="M11:M12"/>
    <mergeCell ref="N11:N14"/>
    <mergeCell ref="S11:S12"/>
    <mergeCell ref="T11:T12"/>
    <mergeCell ref="A11:A14"/>
    <mergeCell ref="B11:B14"/>
    <mergeCell ref="C11:C14"/>
    <mergeCell ref="D11:D14"/>
    <mergeCell ref="E11:E14"/>
    <mergeCell ref="J11:J12"/>
    <mergeCell ref="A15:A18"/>
    <mergeCell ref="B15:B18"/>
    <mergeCell ref="C15:C18"/>
    <mergeCell ref="D15:D18"/>
    <mergeCell ref="E15:E18"/>
    <mergeCell ref="J15:J16"/>
    <mergeCell ref="AI11:AJ14"/>
    <mergeCell ref="AK11:AL11"/>
    <mergeCell ref="W12:W14"/>
    <mergeCell ref="AD12:AD14"/>
    <mergeCell ref="J13:J14"/>
    <mergeCell ref="K13:K14"/>
    <mergeCell ref="L13:L14"/>
    <mergeCell ref="M13:M14"/>
    <mergeCell ref="S13:S14"/>
    <mergeCell ref="T13:T14"/>
    <mergeCell ref="U11:U12"/>
    <mergeCell ref="V11:V14"/>
    <mergeCell ref="AE11:AE14"/>
    <mergeCell ref="AF11:AF14"/>
    <mergeCell ref="AG11:AG14"/>
    <mergeCell ref="AH11:AH14"/>
    <mergeCell ref="U13:U14"/>
    <mergeCell ref="K11:K12"/>
    <mergeCell ref="AI15:AJ18"/>
    <mergeCell ref="AK15:AL15"/>
    <mergeCell ref="W16:W18"/>
    <mergeCell ref="AD16:AD18"/>
    <mergeCell ref="J17:J18"/>
    <mergeCell ref="K17:K18"/>
    <mergeCell ref="L17:L18"/>
    <mergeCell ref="M17:M18"/>
    <mergeCell ref="S17:S18"/>
    <mergeCell ref="T17:T18"/>
    <mergeCell ref="U15:U16"/>
    <mergeCell ref="V15:V18"/>
    <mergeCell ref="AE15:AE18"/>
    <mergeCell ref="AF15:AF18"/>
    <mergeCell ref="AG15:AG18"/>
    <mergeCell ref="AH15:AH18"/>
    <mergeCell ref="U17:U18"/>
    <mergeCell ref="K15:K16"/>
    <mergeCell ref="L15:L16"/>
    <mergeCell ref="M15:M16"/>
    <mergeCell ref="N15:N18"/>
    <mergeCell ref="S15:S16"/>
    <mergeCell ref="T15:T16"/>
    <mergeCell ref="L19:L20"/>
    <mergeCell ref="M19:M20"/>
    <mergeCell ref="N19:N22"/>
    <mergeCell ref="S19:S20"/>
    <mergeCell ref="T19:T20"/>
    <mergeCell ref="A19:A22"/>
    <mergeCell ref="B19:B22"/>
    <mergeCell ref="C19:C22"/>
    <mergeCell ref="D19:D22"/>
    <mergeCell ref="E19:E22"/>
    <mergeCell ref="J19:J20"/>
    <mergeCell ref="A23:A26"/>
    <mergeCell ref="B23:B26"/>
    <mergeCell ref="C23:C26"/>
    <mergeCell ref="D23:D26"/>
    <mergeCell ref="E23:E26"/>
    <mergeCell ref="J23:J24"/>
    <mergeCell ref="AI19:AJ22"/>
    <mergeCell ref="AK19:AL19"/>
    <mergeCell ref="W20:W22"/>
    <mergeCell ref="AD20:AD22"/>
    <mergeCell ref="J21:J22"/>
    <mergeCell ref="K21:K22"/>
    <mergeCell ref="L21:L22"/>
    <mergeCell ref="M21:M22"/>
    <mergeCell ref="S21:S22"/>
    <mergeCell ref="T21:T22"/>
    <mergeCell ref="U19:U20"/>
    <mergeCell ref="V19:V22"/>
    <mergeCell ref="AE19:AE22"/>
    <mergeCell ref="AF19:AF22"/>
    <mergeCell ref="AG19:AG22"/>
    <mergeCell ref="AH19:AH22"/>
    <mergeCell ref="U21:U22"/>
    <mergeCell ref="K19:K20"/>
    <mergeCell ref="AI23:AJ26"/>
    <mergeCell ref="AK23:AL23"/>
    <mergeCell ref="W24:W26"/>
    <mergeCell ref="AD24:AD26"/>
    <mergeCell ref="J25:J26"/>
    <mergeCell ref="K25:K26"/>
    <mergeCell ref="L25:L26"/>
    <mergeCell ref="M25:M26"/>
    <mergeCell ref="S25:S26"/>
    <mergeCell ref="T25:T26"/>
    <mergeCell ref="U23:U24"/>
    <mergeCell ref="V23:V26"/>
    <mergeCell ref="AE23:AE26"/>
    <mergeCell ref="AF23:AF26"/>
    <mergeCell ref="AG23:AG26"/>
    <mergeCell ref="AH23:AH26"/>
    <mergeCell ref="U25:U26"/>
    <mergeCell ref="K23:K24"/>
    <mergeCell ref="L23:L24"/>
    <mergeCell ref="M23:M24"/>
    <mergeCell ref="N23:N26"/>
    <mergeCell ref="S23:S24"/>
    <mergeCell ref="T23:T24"/>
    <mergeCell ref="L27:L28"/>
    <mergeCell ref="M27:M28"/>
    <mergeCell ref="N27:N30"/>
    <mergeCell ref="S27:S28"/>
    <mergeCell ref="T27:T28"/>
    <mergeCell ref="A27:A30"/>
    <mergeCell ref="B27:B30"/>
    <mergeCell ref="C27:C30"/>
    <mergeCell ref="D27:D30"/>
    <mergeCell ref="E27:E30"/>
    <mergeCell ref="J27:J28"/>
    <mergeCell ref="A31:A34"/>
    <mergeCell ref="B31:B34"/>
    <mergeCell ref="C31:C34"/>
    <mergeCell ref="D31:D34"/>
    <mergeCell ref="E31:E34"/>
    <mergeCell ref="J31:J32"/>
    <mergeCell ref="AI27:AJ30"/>
    <mergeCell ref="AK27:AL27"/>
    <mergeCell ref="W28:W30"/>
    <mergeCell ref="AD28:AD30"/>
    <mergeCell ref="J29:J30"/>
    <mergeCell ref="K29:K30"/>
    <mergeCell ref="L29:L30"/>
    <mergeCell ref="M29:M30"/>
    <mergeCell ref="S29:S30"/>
    <mergeCell ref="T29:T30"/>
    <mergeCell ref="U27:U28"/>
    <mergeCell ref="V27:V30"/>
    <mergeCell ref="AE27:AE30"/>
    <mergeCell ref="AF27:AF30"/>
    <mergeCell ref="AG27:AG30"/>
    <mergeCell ref="AH27:AH30"/>
    <mergeCell ref="U29:U30"/>
    <mergeCell ref="K27:K28"/>
    <mergeCell ref="AI31:AJ34"/>
    <mergeCell ref="AK31:AL31"/>
    <mergeCell ref="W32:W34"/>
    <mergeCell ref="AD32:AD34"/>
    <mergeCell ref="J33:J34"/>
    <mergeCell ref="K33:K34"/>
    <mergeCell ref="L33:L34"/>
    <mergeCell ref="M33:M34"/>
    <mergeCell ref="S33:S34"/>
    <mergeCell ref="T33:T34"/>
    <mergeCell ref="U31:U32"/>
    <mergeCell ref="V31:V34"/>
    <mergeCell ref="AE31:AE34"/>
    <mergeCell ref="AF31:AF34"/>
    <mergeCell ref="AG31:AG34"/>
    <mergeCell ref="AH31:AH34"/>
    <mergeCell ref="U33:U34"/>
    <mergeCell ref="K31:K32"/>
    <mergeCell ref="L31:L32"/>
    <mergeCell ref="M31:M32"/>
    <mergeCell ref="N31:N34"/>
    <mergeCell ref="S31:S32"/>
    <mergeCell ref="T31:T32"/>
    <mergeCell ref="L35:L36"/>
    <mergeCell ref="M35:M36"/>
    <mergeCell ref="N35:N38"/>
    <mergeCell ref="S35:S36"/>
    <mergeCell ref="T35:T36"/>
    <mergeCell ref="A35:A38"/>
    <mergeCell ref="B35:B38"/>
    <mergeCell ref="C35:C38"/>
    <mergeCell ref="D35:D38"/>
    <mergeCell ref="E35:E38"/>
    <mergeCell ref="J35:J36"/>
    <mergeCell ref="A39:A42"/>
    <mergeCell ref="B39:B42"/>
    <mergeCell ref="C39:C42"/>
    <mergeCell ref="D39:D42"/>
    <mergeCell ref="E39:E42"/>
    <mergeCell ref="J39:J40"/>
    <mergeCell ref="AI35:AJ38"/>
    <mergeCell ref="AK35:AL35"/>
    <mergeCell ref="W36:W38"/>
    <mergeCell ref="AD36:AD38"/>
    <mergeCell ref="J37:J38"/>
    <mergeCell ref="K37:K38"/>
    <mergeCell ref="L37:L38"/>
    <mergeCell ref="M37:M38"/>
    <mergeCell ref="S37:S38"/>
    <mergeCell ref="T37:T38"/>
    <mergeCell ref="U35:U36"/>
    <mergeCell ref="V35:V38"/>
    <mergeCell ref="AE35:AE38"/>
    <mergeCell ref="AF35:AF38"/>
    <mergeCell ref="AG35:AG38"/>
    <mergeCell ref="AH35:AH38"/>
    <mergeCell ref="U37:U38"/>
    <mergeCell ref="K35:K36"/>
    <mergeCell ref="AI39:AJ42"/>
    <mergeCell ref="AK39:AL39"/>
    <mergeCell ref="W40:W42"/>
    <mergeCell ref="AD40:AD42"/>
    <mergeCell ref="J41:J42"/>
    <mergeCell ref="K41:K42"/>
    <mergeCell ref="L41:L42"/>
    <mergeCell ref="M41:M42"/>
    <mergeCell ref="S41:S42"/>
    <mergeCell ref="T41:T42"/>
    <mergeCell ref="U39:U40"/>
    <mergeCell ref="V39:V42"/>
    <mergeCell ref="AE39:AE42"/>
    <mergeCell ref="AF39:AF42"/>
    <mergeCell ref="AG39:AG42"/>
    <mergeCell ref="AH39:AH42"/>
    <mergeCell ref="U41:U42"/>
    <mergeCell ref="K39:K40"/>
    <mergeCell ref="L39:L40"/>
    <mergeCell ref="M39:M40"/>
    <mergeCell ref="N39:N42"/>
    <mergeCell ref="S39:S40"/>
    <mergeCell ref="T39:T40"/>
    <mergeCell ref="L43:L44"/>
    <mergeCell ref="M43:M44"/>
    <mergeCell ref="N43:N46"/>
    <mergeCell ref="S43:S44"/>
    <mergeCell ref="T43:T44"/>
    <mergeCell ref="A43:A46"/>
    <mergeCell ref="B43:B46"/>
    <mergeCell ref="C43:C46"/>
    <mergeCell ref="D43:D46"/>
    <mergeCell ref="E43:E46"/>
    <mergeCell ref="J43:J44"/>
    <mergeCell ref="A47:A50"/>
    <mergeCell ref="B47:B50"/>
    <mergeCell ref="C47:C50"/>
    <mergeCell ref="D47:D50"/>
    <mergeCell ref="E47:E50"/>
    <mergeCell ref="J47:J48"/>
    <mergeCell ref="AI43:AJ46"/>
    <mergeCell ref="AK43:AL43"/>
    <mergeCell ref="W44:W46"/>
    <mergeCell ref="AD44:AD46"/>
    <mergeCell ref="J45:J46"/>
    <mergeCell ref="K45:K46"/>
    <mergeCell ref="L45:L46"/>
    <mergeCell ref="M45:M46"/>
    <mergeCell ref="S45:S46"/>
    <mergeCell ref="T45:T46"/>
    <mergeCell ref="U43:U44"/>
    <mergeCell ref="V43:V46"/>
    <mergeCell ref="AE43:AE46"/>
    <mergeCell ref="AF43:AF46"/>
    <mergeCell ref="AG43:AG46"/>
    <mergeCell ref="AH43:AH46"/>
    <mergeCell ref="U45:U46"/>
    <mergeCell ref="K43:K44"/>
    <mergeCell ref="AK47:AL47"/>
    <mergeCell ref="W48:W50"/>
    <mergeCell ref="AD48:AD50"/>
    <mergeCell ref="J49:J50"/>
    <mergeCell ref="K49:K50"/>
    <mergeCell ref="L49:L50"/>
    <mergeCell ref="M49:M50"/>
    <mergeCell ref="S49:S50"/>
    <mergeCell ref="T49:T50"/>
    <mergeCell ref="U49:U50"/>
    <mergeCell ref="V47:V50"/>
    <mergeCell ref="AE47:AE50"/>
    <mergeCell ref="AF47:AF50"/>
    <mergeCell ref="AG47:AG50"/>
    <mergeCell ref="AH47:AH50"/>
    <mergeCell ref="AI47:AJ50"/>
    <mergeCell ref="K47:K48"/>
    <mergeCell ref="L47:L48"/>
    <mergeCell ref="N47:N50"/>
    <mergeCell ref="S47:S48"/>
    <mergeCell ref="T47:T48"/>
    <mergeCell ref="U47:U48"/>
    <mergeCell ref="A51:A62"/>
    <mergeCell ref="C52:H52"/>
    <mergeCell ref="I52:L52"/>
    <mergeCell ref="R52:AG52"/>
    <mergeCell ref="C53:G53"/>
    <mergeCell ref="M53:Q53"/>
    <mergeCell ref="R53:AH57"/>
    <mergeCell ref="C54:G54"/>
    <mergeCell ref="M54:P54"/>
    <mergeCell ref="C55:G55"/>
    <mergeCell ref="M62:P62"/>
    <mergeCell ref="C59:G59"/>
    <mergeCell ref="M59:P59"/>
    <mergeCell ref="B60:C60"/>
    <mergeCell ref="F60:H62"/>
    <mergeCell ref="M60:P60"/>
    <mergeCell ref="B61:C61"/>
    <mergeCell ref="D61:E61"/>
    <mergeCell ref="M61:P61"/>
    <mergeCell ref="B62:C62"/>
    <mergeCell ref="D62:E62"/>
    <mergeCell ref="M55:P55"/>
    <mergeCell ref="C56:G56"/>
    <mergeCell ref="C57:G57"/>
    <mergeCell ref="M57:P57"/>
    <mergeCell ref="C58:G58"/>
    <mergeCell ref="M58:U58"/>
  </mergeCells>
  <pageMargins left="0.11811023622047245" right="0.11811023622047245" top="0.15748031496062992" bottom="0.15748031496062992" header="0.31496062992125984" footer="0.31496062992125984"/>
  <pageSetup paperSize="9" scale="4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Y62"/>
  <sheetViews>
    <sheetView view="pageBreakPreview" zoomScale="58" zoomScaleNormal="70" zoomScaleSheetLayoutView="58" workbookViewId="0">
      <selection activeCell="Z36" sqref="Z36"/>
    </sheetView>
  </sheetViews>
  <sheetFormatPr defaultColWidth="6.59765625" defaultRowHeight="15" x14ac:dyDescent="0.2"/>
  <cols>
    <col min="1" max="1" width="3.296875" style="83" customWidth="1"/>
    <col min="2" max="2" width="12.69921875" style="84" customWidth="1"/>
    <col min="3" max="3" width="4.8984375" style="84" customWidth="1"/>
    <col min="4" max="4" width="4.5" style="84" customWidth="1"/>
    <col min="5" max="5" width="7.296875" style="84" customWidth="1"/>
    <col min="6" max="6" width="4.8984375" style="87" customWidth="1"/>
    <col min="7" max="7" width="15.19921875" style="139" customWidth="1"/>
    <col min="8" max="8" width="4.796875" style="87" customWidth="1"/>
    <col min="9" max="9" width="15.09765625" style="139" customWidth="1"/>
    <col min="10" max="10" width="7.296875" style="139" customWidth="1"/>
    <col min="11" max="13" width="5.19921875" style="87" customWidth="1"/>
    <col min="14" max="14" width="5.19921875" style="165" customWidth="1"/>
    <col min="15" max="15" width="4.8984375" style="87" customWidth="1"/>
    <col min="16" max="16" width="15.09765625" style="139" customWidth="1"/>
    <col min="17" max="17" width="5.09765625" style="87" customWidth="1"/>
    <col min="18" max="18" width="15.19921875" style="139" customWidth="1"/>
    <col min="19" max="21" width="5.19921875" style="87" customWidth="1"/>
    <col min="22" max="22" width="5.19921875" style="88" customWidth="1"/>
    <col min="23" max="29" width="2.796875" style="89" customWidth="1"/>
    <col min="30" max="30" width="5.19921875" style="89" customWidth="1"/>
    <col min="31" max="32" width="5.296875" style="84" customWidth="1"/>
    <col min="33" max="34" width="7.59765625" style="84" customWidth="1"/>
    <col min="35" max="36" width="12.796875" style="84" customWidth="1"/>
    <col min="37" max="38" width="14.69921875" style="84" customWidth="1"/>
    <col min="39" max="43" width="6.59765625" style="111" customWidth="1"/>
    <col min="44" max="259" width="6.59765625" style="84" customWidth="1"/>
    <col min="260" max="16384" width="6.59765625" style="85"/>
  </cols>
  <sheetData>
    <row r="1" spans="1:43" ht="54" customHeight="1" thickBot="1" x14ac:dyDescent="0.25">
      <c r="A1" s="377"/>
      <c r="B1" s="170" t="s">
        <v>449</v>
      </c>
      <c r="C1" s="753"/>
      <c r="D1" s="754"/>
      <c r="E1" s="171" t="s">
        <v>450</v>
      </c>
      <c r="F1" s="172"/>
      <c r="G1" s="588" t="s">
        <v>451</v>
      </c>
      <c r="H1" s="589"/>
      <c r="I1" s="589"/>
      <c r="J1" s="378"/>
      <c r="K1" s="588" t="s">
        <v>452</v>
      </c>
      <c r="L1" s="588"/>
      <c r="M1" s="588"/>
      <c r="N1" s="660"/>
      <c r="O1" s="592" t="s">
        <v>453</v>
      </c>
      <c r="P1" s="593"/>
      <c r="Q1" s="593"/>
      <c r="R1" s="593"/>
      <c r="S1" s="661" t="s">
        <v>454</v>
      </c>
      <c r="T1" s="661"/>
      <c r="U1" s="661"/>
      <c r="V1" s="662"/>
      <c r="W1" s="573" t="s">
        <v>455</v>
      </c>
      <c r="X1" s="574"/>
      <c r="Y1" s="574"/>
      <c r="Z1" s="574"/>
      <c r="AA1" s="574"/>
      <c r="AB1" s="574"/>
      <c r="AC1" s="574"/>
      <c r="AD1" s="575"/>
      <c r="AE1" s="576" t="s">
        <v>456</v>
      </c>
      <c r="AF1" s="577"/>
      <c r="AG1" s="578" t="s">
        <v>457</v>
      </c>
      <c r="AH1" s="579"/>
      <c r="AI1" s="173" t="s">
        <v>1025</v>
      </c>
      <c r="AJ1" s="432"/>
      <c r="AK1" s="741" t="s">
        <v>459</v>
      </c>
      <c r="AL1" s="742"/>
      <c r="AM1" s="121"/>
      <c r="AN1" s="121"/>
      <c r="AO1" s="121"/>
      <c r="AP1" s="121"/>
      <c r="AQ1" s="121"/>
    </row>
    <row r="2" spans="1:43" ht="57.75" customHeight="1" thickBot="1" x14ac:dyDescent="0.25">
      <c r="A2" s="377"/>
      <c r="B2" s="307" t="s">
        <v>1</v>
      </c>
      <c r="C2" s="308" t="s">
        <v>460</v>
      </c>
      <c r="D2" s="309" t="s">
        <v>4</v>
      </c>
      <c r="E2" s="310" t="s">
        <v>461</v>
      </c>
      <c r="F2" s="743" t="s">
        <v>462</v>
      </c>
      <c r="G2" s="744"/>
      <c r="H2" s="745" t="s">
        <v>463</v>
      </c>
      <c r="I2" s="746"/>
      <c r="J2" s="298"/>
      <c r="K2" s="332" t="s">
        <v>464</v>
      </c>
      <c r="L2" s="332" t="s">
        <v>465</v>
      </c>
      <c r="M2" s="332" t="s">
        <v>466</v>
      </c>
      <c r="N2" s="236" t="s">
        <v>467</v>
      </c>
      <c r="O2" s="747" t="s">
        <v>462</v>
      </c>
      <c r="P2" s="748"/>
      <c r="Q2" s="749" t="s">
        <v>463</v>
      </c>
      <c r="R2" s="750"/>
      <c r="S2" s="334" t="s">
        <v>468</v>
      </c>
      <c r="T2" s="334" t="s">
        <v>469</v>
      </c>
      <c r="U2" s="335" t="s">
        <v>470</v>
      </c>
      <c r="V2" s="337" t="s">
        <v>471</v>
      </c>
      <c r="W2" s="311" t="s">
        <v>1022</v>
      </c>
      <c r="X2" s="312">
        <v>1</v>
      </c>
      <c r="Y2" s="312">
        <v>2</v>
      </c>
      <c r="Z2" s="312">
        <v>3</v>
      </c>
      <c r="AA2" s="312">
        <v>4</v>
      </c>
      <c r="AB2" s="312">
        <v>5</v>
      </c>
      <c r="AC2" s="312">
        <v>6</v>
      </c>
      <c r="AD2" s="313" t="s">
        <v>1018</v>
      </c>
      <c r="AE2" s="314" t="s">
        <v>1019</v>
      </c>
      <c r="AF2" s="315" t="s">
        <v>1076</v>
      </c>
      <c r="AG2" s="316" t="s">
        <v>1020</v>
      </c>
      <c r="AH2" s="317" t="s">
        <v>472</v>
      </c>
      <c r="AI2" s="751" t="s">
        <v>458</v>
      </c>
      <c r="AJ2" s="752"/>
      <c r="AK2" s="318" t="s">
        <v>1023</v>
      </c>
      <c r="AL2" s="319" t="s">
        <v>1024</v>
      </c>
      <c r="AM2" s="121"/>
      <c r="AN2" s="121"/>
      <c r="AO2" s="121"/>
      <c r="AP2" s="121"/>
      <c r="AQ2" s="121"/>
    </row>
    <row r="3" spans="1:43" ht="17.25" customHeight="1" x14ac:dyDescent="0.2">
      <c r="A3" s="731">
        <v>1</v>
      </c>
      <c r="B3" s="654" t="str">
        <f>LOOKUP(A3,Team_No,Team_Names_1)</f>
        <v>S-Tur</v>
      </c>
      <c r="C3" s="543" t="str">
        <f>'Boat allocation &amp; OOD'!G4</f>
        <v>H17</v>
      </c>
      <c r="D3" s="561" t="str">
        <f>IF(C3=0,"",LOOKUP(C3,Hobie_No,Sail_No))</f>
        <v>592</v>
      </c>
      <c r="E3" s="534"/>
      <c r="F3" s="175"/>
      <c r="G3" s="176"/>
      <c r="H3" s="177"/>
      <c r="I3" s="176"/>
      <c r="J3" s="561" t="s">
        <v>1047</v>
      </c>
      <c r="K3" s="665"/>
      <c r="L3" s="665"/>
      <c r="M3" s="665"/>
      <c r="N3" s="641">
        <f>SUM(K5:M5)</f>
        <v>0</v>
      </c>
      <c r="O3" s="179"/>
      <c r="P3" s="176"/>
      <c r="Q3" s="180"/>
      <c r="R3" s="176"/>
      <c r="S3" s="690"/>
      <c r="T3" s="690"/>
      <c r="U3" s="690"/>
      <c r="V3" s="695">
        <f>SUM(S5:U6)</f>
        <v>0</v>
      </c>
      <c r="W3" s="182"/>
      <c r="X3" s="183"/>
      <c r="Y3" s="183"/>
      <c r="Z3" s="183"/>
      <c r="AA3" s="183"/>
      <c r="AB3" s="183"/>
      <c r="AC3" s="184"/>
      <c r="AD3" s="738">
        <f>SUM(W4:AC6)</f>
        <v>0</v>
      </c>
      <c r="AE3" s="722">
        <f>N3</f>
        <v>0</v>
      </c>
      <c r="AF3" s="725">
        <f>V3</f>
        <v>0</v>
      </c>
      <c r="AG3" s="728">
        <f>SUM(AD3:AF6)</f>
        <v>0</v>
      </c>
      <c r="AH3" s="704">
        <f t="shared" ref="AH3" si="0">IF(AG3&gt;99,"-",(RANK(AG3,$AG$3:$AG$50,1)))</f>
        <v>1</v>
      </c>
      <c r="AI3" s="707"/>
      <c r="AJ3" s="708"/>
      <c r="AK3" s="717" t="str">
        <f>IF(B3=0,"",LOOKUP(A3,Team_No,Team_Names_2))</f>
        <v>Surfin Turtles</v>
      </c>
      <c r="AL3" s="718"/>
      <c r="AM3" s="121"/>
      <c r="AN3" s="121"/>
      <c r="AO3" s="121"/>
      <c r="AP3" s="121"/>
      <c r="AQ3" s="121"/>
    </row>
    <row r="4" spans="1:43" ht="18" customHeight="1" x14ac:dyDescent="0.25">
      <c r="A4" s="731"/>
      <c r="B4" s="655"/>
      <c r="C4" s="544"/>
      <c r="D4" s="562"/>
      <c r="E4" s="535"/>
      <c r="F4" s="186"/>
      <c r="G4" s="187" t="str">
        <f t="shared" ref="G4:G6" si="1">IF(F4=0,"",LOOKUP(F4,Sailor_No,Sailor_Name))</f>
        <v/>
      </c>
      <c r="H4" s="188"/>
      <c r="I4" s="187" t="str">
        <f>IF(H4=0,"",LOOKUP(H4,[1]Sailors!$A$2:$A$400,[1]Sailors!$C$2:$C$400))</f>
        <v/>
      </c>
      <c r="J4" s="569"/>
      <c r="K4" s="664"/>
      <c r="L4" s="664"/>
      <c r="M4" s="664"/>
      <c r="N4" s="642"/>
      <c r="O4" s="189"/>
      <c r="P4" s="187" t="str">
        <f t="shared" ref="P4:P6" si="2">IF(O4=0,"",LOOKUP(O4,Sailor_No,Sailor_Name))</f>
        <v/>
      </c>
      <c r="Q4" s="190"/>
      <c r="R4" s="187" t="str">
        <f t="shared" ref="R4:R6" si="3">IF(Q4=0,"",LOOKUP(Q4,Sailor_No,Sailor_Name))</f>
        <v/>
      </c>
      <c r="S4" s="691"/>
      <c r="T4" s="691"/>
      <c r="U4" s="691"/>
      <c r="V4" s="696" t="e">
        <f>SUM(#REF!)</f>
        <v>#REF!</v>
      </c>
      <c r="W4" s="546" t="str">
        <f>IF(E3="N",$H$53,IF(E4="Y",0,"-"))</f>
        <v>-</v>
      </c>
      <c r="X4" s="191"/>
      <c r="Y4" s="191"/>
      <c r="Z4" s="191"/>
      <c r="AA4" s="191"/>
      <c r="AB4" s="191"/>
      <c r="AC4" s="192"/>
      <c r="AD4" s="739"/>
      <c r="AE4" s="723"/>
      <c r="AF4" s="726"/>
      <c r="AG4" s="729"/>
      <c r="AH4" s="705"/>
      <c r="AI4" s="709"/>
      <c r="AJ4" s="710"/>
      <c r="AK4" s="320" t="str">
        <f>G4</f>
        <v/>
      </c>
      <c r="AL4" s="321" t="str">
        <f>P4</f>
        <v/>
      </c>
      <c r="AM4" s="121"/>
      <c r="AN4" s="121"/>
      <c r="AO4" s="121"/>
      <c r="AP4" s="121"/>
      <c r="AQ4" s="121"/>
    </row>
    <row r="5" spans="1:43" ht="18" customHeight="1" x14ac:dyDescent="0.25">
      <c r="A5" s="731"/>
      <c r="B5" s="655"/>
      <c r="C5" s="544"/>
      <c r="D5" s="562"/>
      <c r="E5" s="535"/>
      <c r="F5" s="186"/>
      <c r="G5" s="187" t="str">
        <f t="shared" si="1"/>
        <v/>
      </c>
      <c r="H5" s="193"/>
      <c r="I5" s="187" t="str">
        <f t="shared" ref="I5:I6" si="4">IF(H5=0,"",LOOKUP(H5,Sailor_No,Sailor_Name))</f>
        <v/>
      </c>
      <c r="J5" s="567" t="s">
        <v>456</v>
      </c>
      <c r="K5" s="666">
        <f>IF(K3&lt;=15,K3,LOOKUP(K3,$I$53:$I$62,$L$53:$L$62))</f>
        <v>0</v>
      </c>
      <c r="L5" s="666">
        <f>IF(L3&lt;=15,L3,LOOKUP(L3,$I$53:$I$62,$L$53:$L$62))</f>
        <v>0</v>
      </c>
      <c r="M5" s="667">
        <f>IF(M3&lt;=15,M3,LOOKUP(M3,$I$53:$I$62,$L$53:$L$62))</f>
        <v>0</v>
      </c>
      <c r="N5" s="642"/>
      <c r="O5" s="189"/>
      <c r="P5" s="187" t="str">
        <f t="shared" si="2"/>
        <v/>
      </c>
      <c r="Q5" s="190"/>
      <c r="R5" s="187" t="str">
        <f t="shared" si="3"/>
        <v/>
      </c>
      <c r="S5" s="666">
        <f>IF(S3&lt;=15,S3,LOOKUP(S3,$I$53:$I$62,$L$53:$L$62))</f>
        <v>0</v>
      </c>
      <c r="T5" s="666">
        <f>IF(T3&lt;=15,T3,LOOKUP(T3,$I$53:$I$62,$L$53:$L$62))</f>
        <v>0</v>
      </c>
      <c r="U5" s="666">
        <f>IF(U3&lt;=15,U3,LOOKUP(U3,$I$53:$I$62,$L$53:$L$62))</f>
        <v>0</v>
      </c>
      <c r="V5" s="696"/>
      <c r="W5" s="547"/>
      <c r="X5" s="191"/>
      <c r="Y5" s="191"/>
      <c r="Z5" s="191"/>
      <c r="AA5" s="191"/>
      <c r="AB5" s="191"/>
      <c r="AC5" s="192"/>
      <c r="AD5" s="739"/>
      <c r="AE5" s="723"/>
      <c r="AF5" s="726"/>
      <c r="AG5" s="729"/>
      <c r="AH5" s="705"/>
      <c r="AI5" s="709"/>
      <c r="AJ5" s="710"/>
      <c r="AK5" s="322" t="str">
        <f>G5</f>
        <v/>
      </c>
      <c r="AL5" s="323" t="str">
        <f>P5</f>
        <v/>
      </c>
      <c r="AM5" s="121"/>
      <c r="AN5" s="121"/>
      <c r="AO5" s="121"/>
      <c r="AP5" s="121"/>
      <c r="AQ5" s="121"/>
    </row>
    <row r="6" spans="1:43" ht="18" customHeight="1" thickBot="1" x14ac:dyDescent="0.3">
      <c r="A6" s="731"/>
      <c r="B6" s="656"/>
      <c r="C6" s="545"/>
      <c r="D6" s="563"/>
      <c r="E6" s="536"/>
      <c r="F6" s="194"/>
      <c r="G6" s="195" t="str">
        <f t="shared" si="1"/>
        <v/>
      </c>
      <c r="H6" s="196"/>
      <c r="I6" s="195" t="str">
        <f t="shared" si="4"/>
        <v/>
      </c>
      <c r="J6" s="568"/>
      <c r="K6" s="645"/>
      <c r="L6" s="645"/>
      <c r="M6" s="668"/>
      <c r="N6" s="643"/>
      <c r="O6" s="197"/>
      <c r="P6" s="195" t="str">
        <f t="shared" si="2"/>
        <v/>
      </c>
      <c r="Q6" s="198"/>
      <c r="R6" s="195" t="str">
        <f t="shared" si="3"/>
        <v/>
      </c>
      <c r="S6" s="645"/>
      <c r="T6" s="645"/>
      <c r="U6" s="645"/>
      <c r="V6" s="697"/>
      <c r="W6" s="548"/>
      <c r="X6" s="199"/>
      <c r="Y6" s="199"/>
      <c r="Z6" s="199"/>
      <c r="AA6" s="199"/>
      <c r="AB6" s="199"/>
      <c r="AC6" s="200"/>
      <c r="AD6" s="740"/>
      <c r="AE6" s="724"/>
      <c r="AF6" s="727"/>
      <c r="AG6" s="730"/>
      <c r="AH6" s="706"/>
      <c r="AI6" s="711"/>
      <c r="AJ6" s="712"/>
      <c r="AK6" s="324" t="str">
        <f>G6</f>
        <v/>
      </c>
      <c r="AL6" s="325" t="str">
        <f>P6</f>
        <v/>
      </c>
      <c r="AM6" s="121"/>
      <c r="AN6" s="121"/>
      <c r="AO6" s="121"/>
      <c r="AP6" s="121"/>
      <c r="AQ6" s="121"/>
    </row>
    <row r="7" spans="1:43" ht="18" customHeight="1" x14ac:dyDescent="0.2">
      <c r="A7" s="731">
        <v>2</v>
      </c>
      <c r="B7" s="540" t="str">
        <f>LOOKUP(A7,Team_No,Team_Names_1)</f>
        <v>S-Tun</v>
      </c>
      <c r="C7" s="543" t="str">
        <f>'Boat allocation &amp; OOD'!G5</f>
        <v>H18</v>
      </c>
      <c r="D7" s="561" t="str">
        <f>IF(C7=0,"",LOOKUP(C7,Hobie_No,Sail_No))</f>
        <v>297</v>
      </c>
      <c r="E7" s="537"/>
      <c r="F7" s="186"/>
      <c r="G7" s="187"/>
      <c r="H7" s="193"/>
      <c r="I7" s="187"/>
      <c r="J7" s="669" t="s">
        <v>1047</v>
      </c>
      <c r="K7" s="663"/>
      <c r="L7" s="663"/>
      <c r="M7" s="663"/>
      <c r="N7" s="641">
        <f>SUM(K9:M9)</f>
        <v>0</v>
      </c>
      <c r="O7" s="202"/>
      <c r="P7" s="187"/>
      <c r="Q7" s="190"/>
      <c r="R7" s="187"/>
      <c r="S7" s="692"/>
      <c r="T7" s="690"/>
      <c r="U7" s="690"/>
      <c r="V7" s="695">
        <f>SUM(S9:U10)</f>
        <v>0</v>
      </c>
      <c r="W7" s="204"/>
      <c r="X7" s="191"/>
      <c r="Y7" s="191"/>
      <c r="Z7" s="191"/>
      <c r="AA7" s="191"/>
      <c r="AB7" s="191"/>
      <c r="AC7" s="192"/>
      <c r="AD7" s="326"/>
      <c r="AE7" s="722">
        <f>N7</f>
        <v>0</v>
      </c>
      <c r="AF7" s="725">
        <f t="shared" ref="AF7" si="5">V7</f>
        <v>0</v>
      </c>
      <c r="AG7" s="728">
        <f t="shared" ref="AG7" si="6">SUM(AD7:AF10)</f>
        <v>0</v>
      </c>
      <c r="AH7" s="704">
        <f t="shared" ref="AH7" si="7">IF(AG7&gt;99,"-",(RANK(AG7,$AG$3:$AG$50,1)))</f>
        <v>1</v>
      </c>
      <c r="AI7" s="707"/>
      <c r="AJ7" s="708"/>
      <c r="AK7" s="717" t="str">
        <f>IF(B7=0,"",LOOKUP(A7,Team_No,Team_Names_2))</f>
        <v>Surfin Tunas</v>
      </c>
      <c r="AL7" s="718"/>
      <c r="AM7" s="121"/>
      <c r="AN7" s="121"/>
      <c r="AO7" s="121"/>
      <c r="AP7" s="121"/>
      <c r="AQ7" s="121"/>
    </row>
    <row r="8" spans="1:43" ht="18" customHeight="1" x14ac:dyDescent="0.25">
      <c r="A8" s="731"/>
      <c r="B8" s="541"/>
      <c r="C8" s="544"/>
      <c r="D8" s="562"/>
      <c r="E8" s="538"/>
      <c r="F8" s="186"/>
      <c r="G8" s="187" t="str">
        <f>IF(F8=0,"",LOOKUP(F8,Sailor_No,Sailor_Name))</f>
        <v/>
      </c>
      <c r="H8" s="193"/>
      <c r="I8" s="187" t="str">
        <f>IF(H8=0,"",LOOKUP(H8,Sailor_No,Sailor_Name))</f>
        <v/>
      </c>
      <c r="J8" s="569"/>
      <c r="K8" s="664"/>
      <c r="L8" s="664"/>
      <c r="M8" s="664"/>
      <c r="N8" s="642"/>
      <c r="O8" s="202"/>
      <c r="P8" s="187" t="str">
        <f>IF(O8=0,"",LOOKUP(O8,Sailor_No,Sailor_Name))</f>
        <v/>
      </c>
      <c r="Q8" s="190"/>
      <c r="R8" s="187" t="str">
        <f>IF(Q8=0,"",LOOKUP(Q8,Sailor_No,Sailor_Name))</f>
        <v/>
      </c>
      <c r="S8" s="691"/>
      <c r="T8" s="691"/>
      <c r="U8" s="691"/>
      <c r="V8" s="696" t="e">
        <f>SUM(#REF!)</f>
        <v>#REF!</v>
      </c>
      <c r="W8" s="546" t="str">
        <f>IF(E7="N",$H$53,IF(E8="Y",0,"-"))</f>
        <v>-</v>
      </c>
      <c r="X8" s="191"/>
      <c r="Y8" s="191"/>
      <c r="Z8" s="191"/>
      <c r="AA8" s="191"/>
      <c r="AB8" s="191"/>
      <c r="AC8" s="192"/>
      <c r="AD8" s="719">
        <f>SUM(W8:AC10)</f>
        <v>0</v>
      </c>
      <c r="AE8" s="723"/>
      <c r="AF8" s="726"/>
      <c r="AG8" s="729"/>
      <c r="AH8" s="705"/>
      <c r="AI8" s="709"/>
      <c r="AJ8" s="710"/>
      <c r="AK8" s="320" t="str">
        <f>G8</f>
        <v/>
      </c>
      <c r="AL8" s="321" t="str">
        <f>P8</f>
        <v/>
      </c>
      <c r="AM8" s="121"/>
      <c r="AN8" s="121"/>
      <c r="AO8" s="121"/>
      <c r="AP8" s="121"/>
      <c r="AQ8" s="121"/>
    </row>
    <row r="9" spans="1:43" ht="18" customHeight="1" x14ac:dyDescent="0.25">
      <c r="A9" s="731"/>
      <c r="B9" s="541"/>
      <c r="C9" s="544"/>
      <c r="D9" s="562"/>
      <c r="E9" s="538"/>
      <c r="F9" s="186"/>
      <c r="G9" s="187" t="str">
        <f>IF(F9=0,"",LOOKUP(F9,Sailor_No,Sailor_Name))</f>
        <v/>
      </c>
      <c r="H9" s="193"/>
      <c r="I9" s="187" t="str">
        <f>IF(H9=0,"",LOOKUP(H9,Sailor_No,Sailor_Name))</f>
        <v/>
      </c>
      <c r="J9" s="677" t="s">
        <v>456</v>
      </c>
      <c r="K9" s="644">
        <f>IF(K7&lt;=15,K7,LOOKUP(K7,$I$53:$I$62,$L$53:$L$62))</f>
        <v>0</v>
      </c>
      <c r="L9" s="644">
        <f>IF(L7&lt;=15,L7,LOOKUP(L7,$I$53:$I$62,$L$53:$L$62))</f>
        <v>0</v>
      </c>
      <c r="M9" s="678">
        <f>IF(M7&lt;=15,M7,LOOKUP(M7,$I$53:$I$62,$L$53:$L$62))</f>
        <v>0</v>
      </c>
      <c r="N9" s="642"/>
      <c r="O9" s="202"/>
      <c r="P9" s="187" t="str">
        <f>IF(O9=0,"",LOOKUP(O9,Sailor_No,Sailor_Name))</f>
        <v/>
      </c>
      <c r="Q9" s="190"/>
      <c r="R9" s="187" t="str">
        <f>IF(Q9=0,"",LOOKUP(Q9,Sailor_No,Sailor_Name))</f>
        <v/>
      </c>
      <c r="S9" s="666">
        <f>IF(S7&lt;=15,S7,LOOKUP(S7,$I$53:$I$62,$L$53:$L$62))</f>
        <v>0</v>
      </c>
      <c r="T9" s="666">
        <f>IF(T7&lt;=15,T7,LOOKUP(T7,$I$53:$I$62,$L$53:$L$62))</f>
        <v>0</v>
      </c>
      <c r="U9" s="666">
        <f>IF(U7&lt;=15,U7,LOOKUP(U7,$I$53:$I$62,$L$53:$L$62))</f>
        <v>0</v>
      </c>
      <c r="V9" s="696"/>
      <c r="W9" s="547"/>
      <c r="X9" s="191"/>
      <c r="Y9" s="191"/>
      <c r="Z9" s="191"/>
      <c r="AA9" s="191"/>
      <c r="AB9" s="191"/>
      <c r="AC9" s="192"/>
      <c r="AD9" s="720"/>
      <c r="AE9" s="723"/>
      <c r="AF9" s="726"/>
      <c r="AG9" s="729"/>
      <c r="AH9" s="705"/>
      <c r="AI9" s="709"/>
      <c r="AJ9" s="710"/>
      <c r="AK9" s="322" t="str">
        <f>G9</f>
        <v/>
      </c>
      <c r="AL9" s="323" t="str">
        <f>P9</f>
        <v/>
      </c>
      <c r="AM9" s="121"/>
      <c r="AN9" s="121"/>
      <c r="AO9" s="121"/>
      <c r="AP9" s="121"/>
      <c r="AQ9" s="121"/>
    </row>
    <row r="10" spans="1:43" ht="18" customHeight="1" thickBot="1" x14ac:dyDescent="0.3">
      <c r="A10" s="731"/>
      <c r="B10" s="542"/>
      <c r="C10" s="545"/>
      <c r="D10" s="563"/>
      <c r="E10" s="539"/>
      <c r="F10" s="194"/>
      <c r="G10" s="195" t="str">
        <f>IF(F10=0,"",LOOKUP(F10,Sailor_No,Sailor_Name))</f>
        <v/>
      </c>
      <c r="H10" s="196"/>
      <c r="I10" s="195" t="str">
        <f>IF(H10=0,"",LOOKUP(H10,Sailor_No,Sailor_Name))</f>
        <v/>
      </c>
      <c r="J10" s="568"/>
      <c r="K10" s="645"/>
      <c r="L10" s="645"/>
      <c r="M10" s="668"/>
      <c r="N10" s="643"/>
      <c r="O10" s="207"/>
      <c r="P10" s="195" t="str">
        <f>IF(O10=0,"",LOOKUP(O10,Sailor_No,Sailor_Name))</f>
        <v/>
      </c>
      <c r="Q10" s="198"/>
      <c r="R10" s="195" t="str">
        <f>IF(Q10=0,"",LOOKUP(Q10,Sailor_No,Sailor_Name))</f>
        <v/>
      </c>
      <c r="S10" s="645"/>
      <c r="T10" s="645"/>
      <c r="U10" s="645"/>
      <c r="V10" s="697"/>
      <c r="W10" s="548"/>
      <c r="X10" s="199"/>
      <c r="Y10" s="199"/>
      <c r="Z10" s="199"/>
      <c r="AA10" s="199"/>
      <c r="AB10" s="199"/>
      <c r="AC10" s="200"/>
      <c r="AD10" s="734"/>
      <c r="AE10" s="724"/>
      <c r="AF10" s="727"/>
      <c r="AG10" s="730"/>
      <c r="AH10" s="706"/>
      <c r="AI10" s="711"/>
      <c r="AJ10" s="712"/>
      <c r="AK10" s="324" t="str">
        <f>G10</f>
        <v/>
      </c>
      <c r="AL10" s="325" t="str">
        <f>P10</f>
        <v/>
      </c>
      <c r="AM10" s="121"/>
      <c r="AN10" s="121"/>
      <c r="AO10" s="121"/>
      <c r="AP10" s="121"/>
      <c r="AQ10" s="121"/>
    </row>
    <row r="11" spans="1:43" ht="18" customHeight="1" x14ac:dyDescent="0.2">
      <c r="A11" s="731">
        <v>3</v>
      </c>
      <c r="B11" s="657" t="str">
        <f>LOOKUP(A11,Team_No,Team_Names_1)</f>
        <v>16s-1</v>
      </c>
      <c r="C11" s="543" t="str">
        <f>'Boat allocation &amp; OOD'!G6</f>
        <v>H10</v>
      </c>
      <c r="D11" s="561" t="str">
        <f>IF(C11=0,"",LOOKUP(C11,Hobie_No,Sail_No))</f>
        <v>679</v>
      </c>
      <c r="E11" s="537"/>
      <c r="F11" s="186"/>
      <c r="G11" s="187"/>
      <c r="H11" s="193"/>
      <c r="I11" s="187"/>
      <c r="J11" s="561" t="s">
        <v>1047</v>
      </c>
      <c r="K11" s="663"/>
      <c r="L11" s="663"/>
      <c r="M11" s="663"/>
      <c r="N11" s="641">
        <f>SUM(K13:M14)</f>
        <v>0</v>
      </c>
      <c r="O11" s="202"/>
      <c r="P11" s="187"/>
      <c r="Q11" s="190"/>
      <c r="R11" s="187"/>
      <c r="S11" s="690"/>
      <c r="T11" s="690"/>
      <c r="U11" s="690"/>
      <c r="V11" s="695">
        <f>SUM(S13:U14)</f>
        <v>0</v>
      </c>
      <c r="W11" s="204"/>
      <c r="X11" s="191"/>
      <c r="Y11" s="191"/>
      <c r="Z11" s="191"/>
      <c r="AA11" s="191"/>
      <c r="AB11" s="191"/>
      <c r="AC11" s="192"/>
      <c r="AD11" s="326"/>
      <c r="AE11" s="722">
        <f>N11</f>
        <v>0</v>
      </c>
      <c r="AF11" s="725">
        <f t="shared" ref="AF11" si="8">V11</f>
        <v>0</v>
      </c>
      <c r="AG11" s="728">
        <f t="shared" ref="AG11" si="9">SUM(AD11:AF14)</f>
        <v>0</v>
      </c>
      <c r="AH11" s="704">
        <f t="shared" ref="AH11" si="10">IF(AG11&gt;99,"-",(RANK(AG11,$AG$3:$AG$50,1)))</f>
        <v>1</v>
      </c>
      <c r="AI11" s="707"/>
      <c r="AJ11" s="708"/>
      <c r="AK11" s="717" t="str">
        <f>IF(B11=0,"",LOOKUP(A11,Team_No,Team_Names_2))</f>
        <v>16s-1</v>
      </c>
      <c r="AL11" s="718"/>
      <c r="AM11" s="121"/>
      <c r="AN11" s="121"/>
      <c r="AO11" s="121"/>
      <c r="AP11" s="121"/>
      <c r="AQ11" s="121"/>
    </row>
    <row r="12" spans="1:43" ht="18" customHeight="1" x14ac:dyDescent="0.25">
      <c r="A12" s="731"/>
      <c r="B12" s="658"/>
      <c r="C12" s="544"/>
      <c r="D12" s="562"/>
      <c r="E12" s="538"/>
      <c r="F12" s="186"/>
      <c r="G12" s="187" t="str">
        <f>IF(F12=0,"",LOOKUP(F12,Sailor_No,Sailor_Name))</f>
        <v/>
      </c>
      <c r="H12" s="193"/>
      <c r="I12" s="187" t="str">
        <f>IF(H12=0,"",LOOKUP(H12,Sailor_No,Sailor_Name))</f>
        <v/>
      </c>
      <c r="J12" s="569"/>
      <c r="K12" s="664"/>
      <c r="L12" s="664"/>
      <c r="M12" s="664"/>
      <c r="N12" s="642"/>
      <c r="O12" s="202"/>
      <c r="P12" s="187" t="str">
        <f>IF(O12=0,"",LOOKUP(O12,Sailor_No,Sailor_Name))</f>
        <v/>
      </c>
      <c r="Q12" s="190"/>
      <c r="R12" s="187" t="str">
        <f>IF(Q12=0,"",LOOKUP(Q12,Sailor_No,Sailor_Name))</f>
        <v/>
      </c>
      <c r="S12" s="691"/>
      <c r="T12" s="691"/>
      <c r="U12" s="691"/>
      <c r="V12" s="696" t="e">
        <f>SUM(#REF!)</f>
        <v>#REF!</v>
      </c>
      <c r="W12" s="546" t="str">
        <f>IF(E11="N",$H$53,IF(E12="Y",0,"-"))</f>
        <v>-</v>
      </c>
      <c r="X12" s="191"/>
      <c r="Y12" s="191"/>
      <c r="Z12" s="191"/>
      <c r="AA12" s="191"/>
      <c r="AB12" s="191"/>
      <c r="AC12" s="192"/>
      <c r="AD12" s="719">
        <f>SUM(W12:AC14)</f>
        <v>0</v>
      </c>
      <c r="AE12" s="723"/>
      <c r="AF12" s="726"/>
      <c r="AG12" s="729"/>
      <c r="AH12" s="705"/>
      <c r="AI12" s="709"/>
      <c r="AJ12" s="710"/>
      <c r="AK12" s="320" t="str">
        <f>G12</f>
        <v/>
      </c>
      <c r="AL12" s="321" t="str">
        <f>P12</f>
        <v/>
      </c>
      <c r="AM12" s="121"/>
      <c r="AN12" s="121"/>
      <c r="AO12" s="121"/>
      <c r="AP12" s="121"/>
      <c r="AQ12" s="121"/>
    </row>
    <row r="13" spans="1:43" ht="18" customHeight="1" x14ac:dyDescent="0.25">
      <c r="A13" s="731"/>
      <c r="B13" s="658"/>
      <c r="C13" s="544"/>
      <c r="D13" s="562"/>
      <c r="E13" s="538"/>
      <c r="F13" s="186"/>
      <c r="G13" s="187" t="str">
        <f>IF(F13=0,"",LOOKUP(F13,Sailor_No,Sailor_Name))</f>
        <v/>
      </c>
      <c r="H13" s="193"/>
      <c r="I13" s="187" t="str">
        <f>IF(H13=0,"",LOOKUP(H13,Sailor_No,Sailor_Name))</f>
        <v/>
      </c>
      <c r="J13" s="567" t="s">
        <v>456</v>
      </c>
      <c r="K13" s="644">
        <f>IF(K11&lt;=15,K11,LOOKUP(K11,$I$53:$I$62,$L$53:$L$62))</f>
        <v>0</v>
      </c>
      <c r="L13" s="644">
        <f>IF(L11&lt;=15,L11,LOOKUP(L11,$I$53:$I$62,$L$53:$L$62))</f>
        <v>0</v>
      </c>
      <c r="M13" s="678">
        <f>IF(M11&lt;=15,M11,LOOKUP(M11,$I$53:$I$62,$L$53:$L$62))</f>
        <v>0</v>
      </c>
      <c r="N13" s="642"/>
      <c r="O13" s="202"/>
      <c r="P13" s="187" t="str">
        <f>IF(O13=0,"",LOOKUP(O13,Sailor_No,Sailor_Name))</f>
        <v/>
      </c>
      <c r="Q13" s="190"/>
      <c r="R13" s="187" t="str">
        <f>IF(Q13=0,"",LOOKUP(Q13,Sailor_No,Sailor_Name))</f>
        <v/>
      </c>
      <c r="S13" s="666">
        <f>IF(S11&lt;=15,S11,LOOKUP(S11,$I$53:$I$62,$L$53:$L$62))</f>
        <v>0</v>
      </c>
      <c r="T13" s="666">
        <f>IF(T11&lt;=15,T11,LOOKUP(T11,$I$53:$I$62,$L$53:$L$62))</f>
        <v>0</v>
      </c>
      <c r="U13" s="666">
        <f>IF(U11&lt;=15,U11,LOOKUP(U11,$I$53:$I$62,$L$53:$L$62))</f>
        <v>0</v>
      </c>
      <c r="V13" s="696"/>
      <c r="W13" s="547"/>
      <c r="X13" s="191"/>
      <c r="Y13" s="191"/>
      <c r="Z13" s="191"/>
      <c r="AA13" s="191"/>
      <c r="AB13" s="191"/>
      <c r="AC13" s="192"/>
      <c r="AD13" s="720"/>
      <c r="AE13" s="723"/>
      <c r="AF13" s="726"/>
      <c r="AG13" s="729"/>
      <c r="AH13" s="705"/>
      <c r="AI13" s="709"/>
      <c r="AJ13" s="710"/>
      <c r="AK13" s="322" t="str">
        <f>G13</f>
        <v/>
      </c>
      <c r="AL13" s="323" t="str">
        <f>P13</f>
        <v/>
      </c>
      <c r="AM13" s="121"/>
      <c r="AN13" s="121"/>
      <c r="AO13" s="121"/>
      <c r="AP13" s="121"/>
      <c r="AQ13" s="121"/>
    </row>
    <row r="14" spans="1:43" ht="18" customHeight="1" thickBot="1" x14ac:dyDescent="0.3">
      <c r="A14" s="731"/>
      <c r="B14" s="659"/>
      <c r="C14" s="545"/>
      <c r="D14" s="563"/>
      <c r="E14" s="539"/>
      <c r="F14" s="194"/>
      <c r="G14" s="195" t="str">
        <f>IF(F14=0,"",LOOKUP(F14,Sailor_No,Sailor_Name))</f>
        <v/>
      </c>
      <c r="H14" s="196"/>
      <c r="I14" s="195" t="str">
        <f>IF(H14=0,"",LOOKUP(H14,Sailor_No,Sailor_Name))</f>
        <v/>
      </c>
      <c r="J14" s="568"/>
      <c r="K14" s="645"/>
      <c r="L14" s="645"/>
      <c r="M14" s="668"/>
      <c r="N14" s="643"/>
      <c r="O14" s="207"/>
      <c r="P14" s="195" t="str">
        <f>IF(O14=0,"",LOOKUP(O14,Sailor_No,Sailor_Name))</f>
        <v/>
      </c>
      <c r="Q14" s="198"/>
      <c r="R14" s="195" t="str">
        <f>IF(Q14=0,"",LOOKUP(Q14,Sailor_No,Sailor_Name))</f>
        <v/>
      </c>
      <c r="S14" s="645"/>
      <c r="T14" s="645"/>
      <c r="U14" s="645"/>
      <c r="V14" s="697"/>
      <c r="W14" s="548"/>
      <c r="X14" s="199"/>
      <c r="Y14" s="199"/>
      <c r="Z14" s="199"/>
      <c r="AA14" s="199"/>
      <c r="AB14" s="199"/>
      <c r="AC14" s="200"/>
      <c r="AD14" s="734"/>
      <c r="AE14" s="724"/>
      <c r="AF14" s="727"/>
      <c r="AG14" s="730"/>
      <c r="AH14" s="706"/>
      <c r="AI14" s="711"/>
      <c r="AJ14" s="712"/>
      <c r="AK14" s="324" t="str">
        <f>G14</f>
        <v/>
      </c>
      <c r="AL14" s="325" t="str">
        <f>P14</f>
        <v/>
      </c>
      <c r="AM14" s="121"/>
      <c r="AN14" s="121"/>
      <c r="AO14" s="121"/>
      <c r="AP14" s="121"/>
      <c r="AQ14" s="121"/>
    </row>
    <row r="15" spans="1:43" ht="18" customHeight="1" x14ac:dyDescent="0.2">
      <c r="A15" s="731">
        <v>4</v>
      </c>
      <c r="B15" s="648" t="str">
        <f>LOOKUP(A15,Team_No,Team_Names_1)</f>
        <v>16s-2</v>
      </c>
      <c r="C15" s="543" t="str">
        <f>'Boat allocation &amp; OOD'!G7</f>
        <v>H11</v>
      </c>
      <c r="D15" s="561" t="str">
        <f>IF(C15=0,"",LOOKUP(C15,Hobie_No,Sail_No))</f>
        <v>681</v>
      </c>
      <c r="E15" s="537"/>
      <c r="F15" s="186"/>
      <c r="G15" s="187"/>
      <c r="H15" s="193"/>
      <c r="I15" s="187"/>
      <c r="J15" s="561" t="s">
        <v>1047</v>
      </c>
      <c r="K15" s="663"/>
      <c r="L15" s="663"/>
      <c r="M15" s="663"/>
      <c r="N15" s="641">
        <f>SUM(K17:M18)</f>
        <v>0</v>
      </c>
      <c r="O15" s="202"/>
      <c r="P15" s="187"/>
      <c r="Q15" s="190"/>
      <c r="R15" s="187"/>
      <c r="S15" s="690"/>
      <c r="T15" s="690"/>
      <c r="U15" s="690"/>
      <c r="V15" s="695">
        <f>SUM(S17:U18)</f>
        <v>0</v>
      </c>
      <c r="W15" s="204"/>
      <c r="X15" s="191"/>
      <c r="Y15" s="191"/>
      <c r="Z15" s="191"/>
      <c r="AA15" s="191"/>
      <c r="AB15" s="191"/>
      <c r="AC15" s="192"/>
      <c r="AD15" s="326"/>
      <c r="AE15" s="722">
        <f>N15</f>
        <v>0</v>
      </c>
      <c r="AF15" s="725">
        <f t="shared" ref="AF15" si="11">V15</f>
        <v>0</v>
      </c>
      <c r="AG15" s="728">
        <f t="shared" ref="AG15" si="12">SUM(AD15:AF18)</f>
        <v>0</v>
      </c>
      <c r="AH15" s="704">
        <f t="shared" ref="AH15" si="13">IF(AG15&gt;99,"-",(RANK(AG15,$AG$3:$AG$50,1)))</f>
        <v>1</v>
      </c>
      <c r="AI15" s="707"/>
      <c r="AJ15" s="708"/>
      <c r="AK15" s="717" t="str">
        <f>IF(B15=0,"",LOOKUP(A15,Team_No,Team_Names_2))</f>
        <v>16s-2</v>
      </c>
      <c r="AL15" s="718"/>
      <c r="AM15" s="121"/>
      <c r="AN15" s="121"/>
      <c r="AO15" s="121"/>
      <c r="AP15" s="121"/>
      <c r="AQ15" s="121"/>
    </row>
    <row r="16" spans="1:43" ht="18" customHeight="1" x14ac:dyDescent="0.25">
      <c r="A16" s="731"/>
      <c r="B16" s="649"/>
      <c r="C16" s="544"/>
      <c r="D16" s="562"/>
      <c r="E16" s="538"/>
      <c r="F16" s="186"/>
      <c r="G16" s="187" t="str">
        <f>IF(F16=0,"",LOOKUP(F16,Sailor_No,Sailor_Name))</f>
        <v/>
      </c>
      <c r="H16" s="193"/>
      <c r="I16" s="187" t="str">
        <f>IF(H16=0,"",LOOKUP(H16,Sailor_No,Sailor_Name))</f>
        <v/>
      </c>
      <c r="J16" s="569"/>
      <c r="K16" s="664"/>
      <c r="L16" s="664"/>
      <c r="M16" s="664"/>
      <c r="N16" s="642"/>
      <c r="O16" s="202"/>
      <c r="P16" s="187" t="str">
        <f>IF(O16=0,"",LOOKUP(O16,Sailor_No,Sailor_Name))</f>
        <v/>
      </c>
      <c r="Q16" s="190"/>
      <c r="R16" s="187" t="str">
        <f>IF(Q16=0,"",LOOKUP(Q16,Sailor_No,Sailor_Name))</f>
        <v/>
      </c>
      <c r="S16" s="691"/>
      <c r="T16" s="691"/>
      <c r="U16" s="691"/>
      <c r="V16" s="696" t="e">
        <f>SUM(#REF!)</f>
        <v>#REF!</v>
      </c>
      <c r="W16" s="546" t="str">
        <f>IF(E15="N",$H$53,IF(E16="Y",0,"-"))</f>
        <v>-</v>
      </c>
      <c r="X16" s="191"/>
      <c r="Y16" s="191"/>
      <c r="Z16" s="191"/>
      <c r="AA16" s="191"/>
      <c r="AB16" s="191"/>
      <c r="AC16" s="192"/>
      <c r="AD16" s="719">
        <f>SUM(W16:AC18)</f>
        <v>0</v>
      </c>
      <c r="AE16" s="723"/>
      <c r="AF16" s="726"/>
      <c r="AG16" s="729"/>
      <c r="AH16" s="705"/>
      <c r="AI16" s="709"/>
      <c r="AJ16" s="710"/>
      <c r="AK16" s="320" t="str">
        <f>G16</f>
        <v/>
      </c>
      <c r="AL16" s="321" t="str">
        <f>P16</f>
        <v/>
      </c>
      <c r="AM16" s="121"/>
      <c r="AN16" s="121"/>
      <c r="AO16" s="121"/>
      <c r="AP16" s="121"/>
      <c r="AQ16" s="121"/>
    </row>
    <row r="17" spans="1:43" ht="18" customHeight="1" x14ac:dyDescent="0.25">
      <c r="A17" s="731"/>
      <c r="B17" s="649"/>
      <c r="C17" s="544"/>
      <c r="D17" s="562"/>
      <c r="E17" s="538"/>
      <c r="F17" s="186"/>
      <c r="G17" s="187" t="str">
        <f>IF(F17=0,"",LOOKUP(F17,Sailor_No,Sailor_Name))</f>
        <v/>
      </c>
      <c r="H17" s="193"/>
      <c r="I17" s="187" t="str">
        <f>IF(H17=0,"",LOOKUP(H17,Sailor_No,Sailor_Name))</f>
        <v/>
      </c>
      <c r="J17" s="567" t="s">
        <v>456</v>
      </c>
      <c r="K17" s="644">
        <f>IF(K15&lt;=15,K15,LOOKUP(K15,$I$53:$I$62,$L$53:$L$62))</f>
        <v>0</v>
      </c>
      <c r="L17" s="644">
        <f>IF(L15&lt;=15,L15,LOOKUP(L15,$I$53:$I$62,$L$53:$L$62))</f>
        <v>0</v>
      </c>
      <c r="M17" s="678">
        <f>IF(M15&lt;=15,M15,LOOKUP(M15,$I$53:$I$62,$L$53:$L$62))</f>
        <v>0</v>
      </c>
      <c r="N17" s="642"/>
      <c r="O17" s="202"/>
      <c r="P17" s="187" t="str">
        <f>IF(O17=0,"",LOOKUP(O17,Sailor_No,Sailor_Name))</f>
        <v/>
      </c>
      <c r="Q17" s="190"/>
      <c r="R17" s="187" t="str">
        <f>IF(Q17=0,"",LOOKUP(Q17,Sailor_No,Sailor_Name))</f>
        <v/>
      </c>
      <c r="S17" s="666">
        <f>IF(S15&lt;=15,S15,LOOKUP(S15,$I$53:$I$62,$L$53:$L$62))</f>
        <v>0</v>
      </c>
      <c r="T17" s="666">
        <f>IF(T15&lt;=15,T15,LOOKUP(T15,$I$53:$I$62,$L$53:$L$62))</f>
        <v>0</v>
      </c>
      <c r="U17" s="666">
        <f>IF(U15&lt;=15,U15,LOOKUP(U15,$I$53:$I$62,$L$53:$L$62))</f>
        <v>0</v>
      </c>
      <c r="V17" s="696"/>
      <c r="W17" s="547"/>
      <c r="X17" s="191"/>
      <c r="Y17" s="191"/>
      <c r="Z17" s="191"/>
      <c r="AA17" s="191"/>
      <c r="AB17" s="191"/>
      <c r="AC17" s="192"/>
      <c r="AD17" s="720"/>
      <c r="AE17" s="723"/>
      <c r="AF17" s="726"/>
      <c r="AG17" s="729"/>
      <c r="AH17" s="705"/>
      <c r="AI17" s="709"/>
      <c r="AJ17" s="710"/>
      <c r="AK17" s="322" t="str">
        <f>G17</f>
        <v/>
      </c>
      <c r="AL17" s="323" t="str">
        <f>P17</f>
        <v/>
      </c>
      <c r="AM17" s="121"/>
      <c r="AN17" s="121"/>
      <c r="AO17" s="121"/>
      <c r="AP17" s="121"/>
      <c r="AQ17" s="121"/>
    </row>
    <row r="18" spans="1:43" ht="18" customHeight="1" thickBot="1" x14ac:dyDescent="0.3">
      <c r="A18" s="731"/>
      <c r="B18" s="650"/>
      <c r="C18" s="545"/>
      <c r="D18" s="563"/>
      <c r="E18" s="539"/>
      <c r="F18" s="194"/>
      <c r="G18" s="195" t="str">
        <f>IF(F18=0,"",LOOKUP(F18,Sailor_No,Sailor_Name))</f>
        <v/>
      </c>
      <c r="H18" s="196"/>
      <c r="I18" s="195" t="str">
        <f>IF(H18=0,"",LOOKUP(H18,Sailor_No,Sailor_Name))</f>
        <v/>
      </c>
      <c r="J18" s="568"/>
      <c r="K18" s="645"/>
      <c r="L18" s="645"/>
      <c r="M18" s="668"/>
      <c r="N18" s="643"/>
      <c r="O18" s="207"/>
      <c r="P18" s="195" t="str">
        <f>IF(O18=0,"",LOOKUP(O18,Sailor_No,Sailor_Name))</f>
        <v/>
      </c>
      <c r="Q18" s="198"/>
      <c r="R18" s="195" t="str">
        <f>IF(Q18=0,"",LOOKUP(Q18,Sailor_No,Sailor_Name))</f>
        <v/>
      </c>
      <c r="S18" s="645"/>
      <c r="T18" s="645"/>
      <c r="U18" s="645"/>
      <c r="V18" s="697"/>
      <c r="W18" s="548"/>
      <c r="X18" s="191"/>
      <c r="Y18" s="191"/>
      <c r="Z18" s="191"/>
      <c r="AA18" s="191"/>
      <c r="AB18" s="191"/>
      <c r="AC18" s="192"/>
      <c r="AD18" s="733"/>
      <c r="AE18" s="724"/>
      <c r="AF18" s="727"/>
      <c r="AG18" s="730"/>
      <c r="AH18" s="706"/>
      <c r="AI18" s="711"/>
      <c r="AJ18" s="712"/>
      <c r="AK18" s="327" t="str">
        <f>G18</f>
        <v/>
      </c>
      <c r="AL18" s="328" t="str">
        <f>P18</f>
        <v/>
      </c>
      <c r="AM18" s="121"/>
      <c r="AN18" s="121"/>
      <c r="AO18" s="121"/>
      <c r="AP18" s="121"/>
      <c r="AQ18" s="121"/>
    </row>
    <row r="19" spans="1:43" ht="18" customHeight="1" x14ac:dyDescent="0.2">
      <c r="A19" s="731">
        <v>5</v>
      </c>
      <c r="B19" s="651" t="str">
        <f>LOOKUP(A19,Team_No,Team_Names_1)</f>
        <v>16s-3</v>
      </c>
      <c r="C19" s="543" t="str">
        <f>'Boat allocation &amp; OOD'!G8</f>
        <v>H16</v>
      </c>
      <c r="D19" s="561" t="str">
        <f>IF(C19=0,"",LOOKUP(C19,Hobie_No,Sail_No))</f>
        <v>258</v>
      </c>
      <c r="E19" s="537"/>
      <c r="F19" s="210"/>
      <c r="G19" s="211"/>
      <c r="H19" s="212"/>
      <c r="I19" s="211"/>
      <c r="J19" s="646" t="s">
        <v>1047</v>
      </c>
      <c r="K19" s="684"/>
      <c r="L19" s="684"/>
      <c r="M19" s="736"/>
      <c r="N19" s="641">
        <f>SUM(K21:M22)</f>
        <v>0</v>
      </c>
      <c r="O19" s="213"/>
      <c r="P19" s="211"/>
      <c r="Q19" s="214"/>
      <c r="R19" s="211"/>
      <c r="S19" s="690"/>
      <c r="T19" s="690"/>
      <c r="U19" s="690"/>
      <c r="V19" s="695">
        <f>SUM(S21:U22)</f>
        <v>0</v>
      </c>
      <c r="W19" s="216"/>
      <c r="X19" s="217"/>
      <c r="Y19" s="217"/>
      <c r="Z19" s="217"/>
      <c r="AA19" s="217"/>
      <c r="AB19" s="217"/>
      <c r="AC19" s="218"/>
      <c r="AD19" s="329"/>
      <c r="AE19" s="722">
        <f>N19</f>
        <v>0</v>
      </c>
      <c r="AF19" s="725">
        <f t="shared" ref="AF19" si="14">V19</f>
        <v>0</v>
      </c>
      <c r="AG19" s="728">
        <f t="shared" ref="AG19" si="15">SUM(AD19:AF22)</f>
        <v>0</v>
      </c>
      <c r="AH19" s="704">
        <f t="shared" ref="AH19" si="16">IF(AG19&gt;99,"-",(RANK(AG19,$AG$3:$AG$50,1)))</f>
        <v>1</v>
      </c>
      <c r="AI19" s="707"/>
      <c r="AJ19" s="708"/>
      <c r="AK19" s="717" t="str">
        <f>IF(B19=0,"",LOOKUP(A19,Team_No,Team_Names_2))</f>
        <v>16s-3</v>
      </c>
      <c r="AL19" s="718"/>
      <c r="AM19" s="121"/>
      <c r="AN19" s="121"/>
      <c r="AO19" s="121"/>
      <c r="AP19" s="121"/>
      <c r="AQ19" s="121"/>
    </row>
    <row r="20" spans="1:43" ht="18" customHeight="1" x14ac:dyDescent="0.25">
      <c r="A20" s="731"/>
      <c r="B20" s="652"/>
      <c r="C20" s="544"/>
      <c r="D20" s="562"/>
      <c r="E20" s="538"/>
      <c r="F20" s="186"/>
      <c r="G20" s="187" t="str">
        <f>IF(F20=0,"",LOOKUP(F20,Sailor_No,Sailor_Name))</f>
        <v/>
      </c>
      <c r="H20" s="193"/>
      <c r="I20" s="187" t="str">
        <f>IF(H20=0,"",LOOKUP(H20,Sailor_No,Sailor_Name))</f>
        <v/>
      </c>
      <c r="J20" s="647"/>
      <c r="K20" s="685"/>
      <c r="L20" s="685"/>
      <c r="M20" s="737"/>
      <c r="N20" s="642"/>
      <c r="O20" s="202"/>
      <c r="P20" s="187" t="str">
        <f>IF(O20=0,"",LOOKUP(O20,Sailor_No,Sailor_Name))</f>
        <v/>
      </c>
      <c r="Q20" s="190"/>
      <c r="R20" s="187" t="str">
        <f>IF(Q20=0,"",LOOKUP(Q20,Sailor_No,Sailor_Name))</f>
        <v/>
      </c>
      <c r="S20" s="691"/>
      <c r="T20" s="693"/>
      <c r="U20" s="693"/>
      <c r="V20" s="696" t="e">
        <f>SUM(#REF!)</f>
        <v>#REF!</v>
      </c>
      <c r="W20" s="546" t="str">
        <f>IF(E19="N",$H$53,IF(E20="Y",0,"-"))</f>
        <v>-</v>
      </c>
      <c r="X20" s="191"/>
      <c r="Y20" s="191"/>
      <c r="Z20" s="191"/>
      <c r="AA20" s="191"/>
      <c r="AB20" s="191"/>
      <c r="AC20" s="192"/>
      <c r="AD20" s="719">
        <f>SUM(W20:AC22)</f>
        <v>0</v>
      </c>
      <c r="AE20" s="723"/>
      <c r="AF20" s="726"/>
      <c r="AG20" s="729"/>
      <c r="AH20" s="705"/>
      <c r="AI20" s="709"/>
      <c r="AJ20" s="710"/>
      <c r="AK20" s="320" t="str">
        <f>G20</f>
        <v/>
      </c>
      <c r="AL20" s="321" t="str">
        <f>P20</f>
        <v/>
      </c>
      <c r="AM20" s="121"/>
      <c r="AN20" s="121"/>
      <c r="AO20" s="121"/>
      <c r="AP20" s="121"/>
      <c r="AQ20" s="121"/>
    </row>
    <row r="21" spans="1:43" ht="18" customHeight="1" x14ac:dyDescent="0.25">
      <c r="A21" s="731"/>
      <c r="B21" s="652"/>
      <c r="C21" s="544"/>
      <c r="D21" s="562"/>
      <c r="E21" s="538"/>
      <c r="F21" s="186"/>
      <c r="G21" s="187" t="str">
        <f>IF(F21=0,"",LOOKUP(F21,Sailor_No,Sailor_Name))</f>
        <v/>
      </c>
      <c r="H21" s="193"/>
      <c r="I21" s="187" t="str">
        <f>IF(H21=0,"",LOOKUP(H21,Sailor_No,Sailor_Name))</f>
        <v/>
      </c>
      <c r="J21" s="567" t="s">
        <v>456</v>
      </c>
      <c r="K21" s="644">
        <f>IF(K19&lt;=15,K19,LOOKUP(K19,$I$53:$I$62,$L$53:$L$62))</f>
        <v>0</v>
      </c>
      <c r="L21" s="644">
        <f>IF(L19&lt;=15,L19,LOOKUP(L19,$I$53:$I$62,$L$53:$L$62))</f>
        <v>0</v>
      </c>
      <c r="M21" s="678">
        <f>IF(M19&lt;=15,M19,LOOKUP(M19,$I$53:$I$62,$L$53:$L$62))</f>
        <v>0</v>
      </c>
      <c r="N21" s="642"/>
      <c r="O21" s="202"/>
      <c r="P21" s="187" t="str">
        <f>IF(O21=0,"",LOOKUP(O21,Sailor_No,Sailor_Name))</f>
        <v/>
      </c>
      <c r="Q21" s="190"/>
      <c r="R21" s="187" t="str">
        <f>IF(Q21=0,"",LOOKUP(Q21,Sailor_No,Sailor_Name))</f>
        <v/>
      </c>
      <c r="S21" s="666">
        <f>IF(S19&lt;=15,S19,LOOKUP(S19,$I$53:$I$62,$L$53:$L$62))</f>
        <v>0</v>
      </c>
      <c r="T21" s="666">
        <f>IF(T19&lt;=15,T19,LOOKUP(T19,$I$53:$I$62,$L$53:$L$62))</f>
        <v>0</v>
      </c>
      <c r="U21" s="666">
        <f>IF(U19&lt;=15,U19,LOOKUP(U19,$I$53:$I$62,$L$53:$L$62))</f>
        <v>0</v>
      </c>
      <c r="V21" s="696"/>
      <c r="W21" s="547"/>
      <c r="X21" s="191"/>
      <c r="Y21" s="191"/>
      <c r="Z21" s="191"/>
      <c r="AA21" s="191"/>
      <c r="AB21" s="191"/>
      <c r="AC21" s="192"/>
      <c r="AD21" s="720"/>
      <c r="AE21" s="723"/>
      <c r="AF21" s="726"/>
      <c r="AG21" s="729"/>
      <c r="AH21" s="705"/>
      <c r="AI21" s="709"/>
      <c r="AJ21" s="710"/>
      <c r="AK21" s="322" t="str">
        <f>G21</f>
        <v/>
      </c>
      <c r="AL21" s="323" t="str">
        <f>P21</f>
        <v/>
      </c>
      <c r="AM21" s="121"/>
      <c r="AN21" s="121"/>
      <c r="AO21" s="121"/>
      <c r="AP21" s="121"/>
      <c r="AQ21" s="121"/>
    </row>
    <row r="22" spans="1:43" ht="18" customHeight="1" thickBot="1" x14ac:dyDescent="0.3">
      <c r="A22" s="731"/>
      <c r="B22" s="653"/>
      <c r="C22" s="545"/>
      <c r="D22" s="563"/>
      <c r="E22" s="539"/>
      <c r="F22" s="194"/>
      <c r="G22" s="195" t="str">
        <f>IF(F22=0,"",LOOKUP(F22,Sailor_No,Sailor_Name))</f>
        <v/>
      </c>
      <c r="H22" s="196"/>
      <c r="I22" s="195" t="str">
        <f>IF(H22=0,"",LOOKUP(H22,Sailor_No,Sailor_Name))</f>
        <v/>
      </c>
      <c r="J22" s="568"/>
      <c r="K22" s="645"/>
      <c r="L22" s="645"/>
      <c r="M22" s="668"/>
      <c r="N22" s="643"/>
      <c r="O22" s="207"/>
      <c r="P22" s="195" t="str">
        <f>IF(O22=0,"",LOOKUP(O22,Sailor_No,Sailor_Name))</f>
        <v/>
      </c>
      <c r="Q22" s="198"/>
      <c r="R22" s="195" t="str">
        <f>IF(Q22=0,"",LOOKUP(Q22,Sailor_No,Sailor_Name))</f>
        <v/>
      </c>
      <c r="S22" s="645"/>
      <c r="T22" s="645"/>
      <c r="U22" s="645"/>
      <c r="V22" s="697"/>
      <c r="W22" s="548"/>
      <c r="X22" s="191"/>
      <c r="Y22" s="191"/>
      <c r="Z22" s="191"/>
      <c r="AA22" s="191"/>
      <c r="AB22" s="191"/>
      <c r="AC22" s="192"/>
      <c r="AD22" s="733"/>
      <c r="AE22" s="724"/>
      <c r="AF22" s="727"/>
      <c r="AG22" s="730"/>
      <c r="AH22" s="706"/>
      <c r="AI22" s="711"/>
      <c r="AJ22" s="712"/>
      <c r="AK22" s="327" t="str">
        <f>G22</f>
        <v/>
      </c>
      <c r="AL22" s="328" t="str">
        <f>P22</f>
        <v/>
      </c>
      <c r="AM22" s="121"/>
      <c r="AN22" s="121"/>
      <c r="AO22" s="121"/>
      <c r="AP22" s="121"/>
      <c r="AQ22" s="121"/>
    </row>
    <row r="23" spans="1:43" ht="18" customHeight="1" x14ac:dyDescent="0.2">
      <c r="A23" s="731">
        <v>6</v>
      </c>
      <c r="B23" s="549" t="str">
        <f>LOOKUP(A23,Team_No,Team_Names_1)</f>
        <v>Giants</v>
      </c>
      <c r="C23" s="543" t="str">
        <f>'Boat allocation &amp; OOD'!G9</f>
        <v>H13</v>
      </c>
      <c r="D23" s="561" t="str">
        <f>IF(C23=0,"",LOOKUP(C23,Hobie_No,Sail_No))</f>
        <v>658</v>
      </c>
      <c r="E23" s="537"/>
      <c r="F23" s="210"/>
      <c r="G23" s="211"/>
      <c r="H23" s="212"/>
      <c r="I23" s="211"/>
      <c r="J23" s="561" t="s">
        <v>1047</v>
      </c>
      <c r="K23" s="663"/>
      <c r="L23" s="663"/>
      <c r="M23" s="663"/>
      <c r="N23" s="641">
        <f>SUM(K25:M26)</f>
        <v>0</v>
      </c>
      <c r="O23" s="213"/>
      <c r="P23" s="211"/>
      <c r="Q23" s="214"/>
      <c r="R23" s="211"/>
      <c r="S23" s="690"/>
      <c r="T23" s="690"/>
      <c r="U23" s="690"/>
      <c r="V23" s="695">
        <f>SUM(S25:U26)</f>
        <v>0</v>
      </c>
      <c r="W23" s="216"/>
      <c r="X23" s="217"/>
      <c r="Y23" s="217"/>
      <c r="Z23" s="217"/>
      <c r="AA23" s="217"/>
      <c r="AB23" s="217"/>
      <c r="AC23" s="218"/>
      <c r="AD23" s="329"/>
      <c r="AE23" s="722">
        <f>N23</f>
        <v>0</v>
      </c>
      <c r="AF23" s="725">
        <f t="shared" ref="AF23" si="17">V23</f>
        <v>0</v>
      </c>
      <c r="AG23" s="728">
        <f t="shared" ref="AG23" si="18">SUM(AD23:AF26)</f>
        <v>0</v>
      </c>
      <c r="AH23" s="704">
        <f t="shared" ref="AH23" si="19">IF(AG23&gt;99,"-",(RANK(AG23,$AG$3:$AG$50,1)))</f>
        <v>1</v>
      </c>
      <c r="AI23" s="707"/>
      <c r="AJ23" s="708"/>
      <c r="AK23" s="717" t="str">
        <f>IF(B23=0,"",LOOKUP(A23,Team_No,Team_Names_2))</f>
        <v>Giants</v>
      </c>
      <c r="AL23" s="718"/>
      <c r="AM23" s="121"/>
      <c r="AN23" s="121"/>
      <c r="AO23" s="121"/>
      <c r="AP23" s="121"/>
      <c r="AQ23" s="121"/>
    </row>
    <row r="24" spans="1:43" ht="18" customHeight="1" x14ac:dyDescent="0.25">
      <c r="A24" s="731"/>
      <c r="B24" s="550"/>
      <c r="C24" s="544"/>
      <c r="D24" s="562"/>
      <c r="E24" s="538"/>
      <c r="F24" s="186"/>
      <c r="G24" s="187" t="str">
        <f>IF(F24=0,"",LOOKUP(F24,Sailor_No,Sailor_Name))</f>
        <v/>
      </c>
      <c r="H24" s="193"/>
      <c r="I24" s="187" t="str">
        <f>IF(H24=0,"",LOOKUP(H24,Sailor_No,Sailor_Name))</f>
        <v/>
      </c>
      <c r="J24" s="569"/>
      <c r="K24" s="664"/>
      <c r="L24" s="664"/>
      <c r="M24" s="664"/>
      <c r="N24" s="642"/>
      <c r="O24" s="202"/>
      <c r="P24" s="187" t="str">
        <f>IF(O24=0,"",LOOKUP(O24,Sailor_No,Sailor_Name))</f>
        <v/>
      </c>
      <c r="Q24" s="190"/>
      <c r="R24" s="187" t="str">
        <f>IF(Q24=0,"",LOOKUP(Q24,Sailor_No,Sailor_Name))</f>
        <v/>
      </c>
      <c r="S24" s="691"/>
      <c r="T24" s="691"/>
      <c r="U24" s="691"/>
      <c r="V24" s="696" t="e">
        <f>SUM(#REF!)</f>
        <v>#REF!</v>
      </c>
      <c r="W24" s="546" t="str">
        <f>IF(E23="N",$H$53,IF(E24="Y",0,"-"))</f>
        <v>-</v>
      </c>
      <c r="X24" s="191"/>
      <c r="Y24" s="191"/>
      <c r="Z24" s="191"/>
      <c r="AA24" s="191"/>
      <c r="AB24" s="191"/>
      <c r="AC24" s="192"/>
      <c r="AD24" s="719">
        <f>SUM(W24:AC26)</f>
        <v>0</v>
      </c>
      <c r="AE24" s="723"/>
      <c r="AF24" s="726"/>
      <c r="AG24" s="729"/>
      <c r="AH24" s="705"/>
      <c r="AI24" s="709"/>
      <c r="AJ24" s="710"/>
      <c r="AK24" s="320" t="str">
        <f>G24</f>
        <v/>
      </c>
      <c r="AL24" s="321" t="str">
        <f>P24</f>
        <v/>
      </c>
      <c r="AM24" s="121"/>
      <c r="AN24" s="121"/>
      <c r="AO24" s="121"/>
      <c r="AP24" s="121"/>
      <c r="AQ24" s="121"/>
    </row>
    <row r="25" spans="1:43" ht="18" customHeight="1" x14ac:dyDescent="0.25">
      <c r="A25" s="731"/>
      <c r="B25" s="550"/>
      <c r="C25" s="544"/>
      <c r="D25" s="562"/>
      <c r="E25" s="538"/>
      <c r="F25" s="186"/>
      <c r="G25" s="187" t="str">
        <f>IF(F25=0,"",LOOKUP(F25,Sailor_No,Sailor_Name))</f>
        <v/>
      </c>
      <c r="H25" s="193"/>
      <c r="I25" s="187" t="str">
        <f>IF(H25=0,"",LOOKUP(H25,Sailor_No,Sailor_Name))</f>
        <v/>
      </c>
      <c r="J25" s="567" t="s">
        <v>456</v>
      </c>
      <c r="K25" s="644">
        <f>IF(K23&lt;=15,K23,LOOKUP(K23,$I$53:$I$62,$L$53:$L$62))</f>
        <v>0</v>
      </c>
      <c r="L25" s="644">
        <f>IF(L23&lt;=15,L23,LOOKUP(L23,$I$53:$I$62,$L$53:$L$62))</f>
        <v>0</v>
      </c>
      <c r="M25" s="644">
        <f>IF(M23&lt;=15,M23,LOOKUP(M23,$I$53:$I$62,$L$53:$L$62))</f>
        <v>0</v>
      </c>
      <c r="N25" s="642"/>
      <c r="O25" s="202"/>
      <c r="P25" s="187" t="str">
        <f>IF(O25=0,"",LOOKUP(O25,Sailor_No,Sailor_Name))</f>
        <v/>
      </c>
      <c r="Q25" s="190"/>
      <c r="R25" s="187" t="str">
        <f>IF(Q25=0,"",LOOKUP(Q25,Sailor_No,Sailor_Name))</f>
        <v/>
      </c>
      <c r="S25" s="666">
        <f>IF(S23&lt;=15,S23,LOOKUP(S23,$I$53:$I$62,$L$53:$L$62))</f>
        <v>0</v>
      </c>
      <c r="T25" s="666">
        <f>IF(T23&lt;=15,T23,LOOKUP(T23,$I$53:$I$62,$L$53:$L$62))</f>
        <v>0</v>
      </c>
      <c r="U25" s="666">
        <f>IF(U23&lt;=15,U23,LOOKUP(U23,$I$53:$I$62,$L$53:$L$62))</f>
        <v>0</v>
      </c>
      <c r="V25" s="696"/>
      <c r="W25" s="547"/>
      <c r="X25" s="191"/>
      <c r="Y25" s="191"/>
      <c r="Z25" s="191"/>
      <c r="AA25" s="191"/>
      <c r="AB25" s="191"/>
      <c r="AC25" s="192"/>
      <c r="AD25" s="720"/>
      <c r="AE25" s="723"/>
      <c r="AF25" s="726"/>
      <c r="AG25" s="729"/>
      <c r="AH25" s="705"/>
      <c r="AI25" s="709"/>
      <c r="AJ25" s="710"/>
      <c r="AK25" s="322" t="str">
        <f>G25</f>
        <v/>
      </c>
      <c r="AL25" s="323" t="str">
        <f>P25</f>
        <v/>
      </c>
      <c r="AM25" s="121"/>
      <c r="AN25" s="121"/>
      <c r="AO25" s="121"/>
      <c r="AP25" s="121"/>
      <c r="AQ25" s="121"/>
    </row>
    <row r="26" spans="1:43" ht="18" customHeight="1" thickBot="1" x14ac:dyDescent="0.3">
      <c r="A26" s="731"/>
      <c r="B26" s="551"/>
      <c r="C26" s="545"/>
      <c r="D26" s="563"/>
      <c r="E26" s="539"/>
      <c r="F26" s="186"/>
      <c r="G26" s="187" t="str">
        <f>IF(F26=0,"",LOOKUP(F26,Sailor_No,Sailor_Name))</f>
        <v/>
      </c>
      <c r="H26" s="193"/>
      <c r="I26" s="187" t="str">
        <f>IF(H26=0,"",LOOKUP(H26,Sailor_No,Sailor_Name))</f>
        <v/>
      </c>
      <c r="J26" s="568"/>
      <c r="K26" s="645"/>
      <c r="L26" s="645"/>
      <c r="M26" s="645"/>
      <c r="N26" s="643"/>
      <c r="O26" s="202"/>
      <c r="P26" s="187" t="str">
        <f>IF(O26=0,"",LOOKUP(O26,Sailor_No,Sailor_Name))</f>
        <v/>
      </c>
      <c r="Q26" s="190"/>
      <c r="R26" s="187" t="str">
        <f>IF(Q26=0,"",LOOKUP(Q26,Sailor_No,Sailor_Name))</f>
        <v/>
      </c>
      <c r="S26" s="645"/>
      <c r="T26" s="645"/>
      <c r="U26" s="645"/>
      <c r="V26" s="697"/>
      <c r="W26" s="548"/>
      <c r="X26" s="191"/>
      <c r="Y26" s="191"/>
      <c r="Z26" s="191"/>
      <c r="AA26" s="191"/>
      <c r="AB26" s="191"/>
      <c r="AC26" s="192"/>
      <c r="AD26" s="733"/>
      <c r="AE26" s="724"/>
      <c r="AF26" s="727"/>
      <c r="AG26" s="730"/>
      <c r="AH26" s="706"/>
      <c r="AI26" s="711"/>
      <c r="AJ26" s="712"/>
      <c r="AK26" s="327" t="str">
        <f>G26</f>
        <v/>
      </c>
      <c r="AL26" s="328" t="str">
        <f>P26</f>
        <v/>
      </c>
      <c r="AM26" s="121"/>
      <c r="AN26" s="121"/>
      <c r="AO26" s="121"/>
      <c r="AP26" s="121"/>
      <c r="AQ26" s="121"/>
    </row>
    <row r="27" spans="1:43" ht="18" customHeight="1" x14ac:dyDescent="0.2">
      <c r="A27" s="731">
        <v>7</v>
      </c>
      <c r="B27" s="555" t="str">
        <f>LOOKUP(A27,Team_No,Team_Names_1)</f>
        <v>Titans</v>
      </c>
      <c r="C27" s="543" t="str">
        <f>'Boat allocation &amp; OOD'!G10</f>
        <v>H14</v>
      </c>
      <c r="D27" s="561" t="str">
        <f>IF(C27=0,"",LOOKUP(C27,Hobie_No,Sail_No))</f>
        <v>673</v>
      </c>
      <c r="E27" s="534"/>
      <c r="F27" s="210"/>
      <c r="G27" s="211"/>
      <c r="H27" s="212"/>
      <c r="I27" s="211"/>
      <c r="J27" s="561" t="s">
        <v>1047</v>
      </c>
      <c r="K27" s="663"/>
      <c r="L27" s="663"/>
      <c r="M27" s="663"/>
      <c r="N27" s="641">
        <f>SUM(K29:M30)</f>
        <v>0</v>
      </c>
      <c r="O27" s="213"/>
      <c r="P27" s="211"/>
      <c r="Q27" s="214"/>
      <c r="R27" s="211"/>
      <c r="S27" s="692"/>
      <c r="T27" s="692"/>
      <c r="U27" s="692"/>
      <c r="V27" s="695">
        <f>SUM(S29:U30)</f>
        <v>0</v>
      </c>
      <c r="W27" s="216"/>
      <c r="X27" s="217"/>
      <c r="Y27" s="217"/>
      <c r="Z27" s="217"/>
      <c r="AA27" s="217"/>
      <c r="AB27" s="217"/>
      <c r="AC27" s="218"/>
      <c r="AD27" s="329"/>
      <c r="AE27" s="722">
        <f>N27</f>
        <v>0</v>
      </c>
      <c r="AF27" s="725">
        <f t="shared" ref="AF27" si="20">V27</f>
        <v>0</v>
      </c>
      <c r="AG27" s="728">
        <f t="shared" ref="AG27" si="21">SUM(AD27:AF30)</f>
        <v>0</v>
      </c>
      <c r="AH27" s="704">
        <f t="shared" ref="AH27" si="22">IF(AG27&gt;99,"-",(RANK(AG27,$AG$3:$AG$50,1)))</f>
        <v>1</v>
      </c>
      <c r="AI27" s="707"/>
      <c r="AJ27" s="708"/>
      <c r="AK27" s="717" t="str">
        <f>IF(B27=0,"",LOOKUP(A27,Team_No,Team_Names_2))</f>
        <v>Titans</v>
      </c>
      <c r="AL27" s="718"/>
      <c r="AM27" s="121"/>
      <c r="AN27" s="121"/>
      <c r="AO27" s="121"/>
      <c r="AP27" s="121"/>
      <c r="AQ27" s="121"/>
    </row>
    <row r="28" spans="1:43" ht="18" customHeight="1" x14ac:dyDescent="0.25">
      <c r="A28" s="731"/>
      <c r="B28" s="556"/>
      <c r="C28" s="544"/>
      <c r="D28" s="562"/>
      <c r="E28" s="535"/>
      <c r="F28" s="186"/>
      <c r="G28" s="187" t="str">
        <f>IF(F28=0,"",LOOKUP(F28,Sailor_No,Sailor_Name))</f>
        <v/>
      </c>
      <c r="H28" s="193"/>
      <c r="I28" s="187" t="str">
        <f>IF(H28=0,"",LOOKUP(H28,Sailor_No,Sailor_Name))</f>
        <v/>
      </c>
      <c r="J28" s="569"/>
      <c r="K28" s="664"/>
      <c r="L28" s="664"/>
      <c r="M28" s="664"/>
      <c r="N28" s="642"/>
      <c r="O28" s="202"/>
      <c r="P28" s="187" t="str">
        <f>IF(O28=0,"",LOOKUP(O28,Sailor_No,Sailor_Name))</f>
        <v/>
      </c>
      <c r="Q28" s="190"/>
      <c r="R28" s="187" t="str">
        <f>IF(Q28=0,"",LOOKUP(Q28,Sailor_No,Sailor_Name))</f>
        <v/>
      </c>
      <c r="S28" s="691"/>
      <c r="T28" s="691"/>
      <c r="U28" s="691"/>
      <c r="V28" s="696" t="e">
        <f>SUM(#REF!)</f>
        <v>#REF!</v>
      </c>
      <c r="W28" s="546" t="str">
        <f>IF(E27="N",$H$53,IF(E28="Y",0,"-"))</f>
        <v>-</v>
      </c>
      <c r="X28" s="191"/>
      <c r="Y28" s="191"/>
      <c r="Z28" s="191"/>
      <c r="AA28" s="191"/>
      <c r="AB28" s="191"/>
      <c r="AC28" s="192"/>
      <c r="AD28" s="719">
        <f>SUM(W28:AC30)</f>
        <v>0</v>
      </c>
      <c r="AE28" s="723"/>
      <c r="AF28" s="726"/>
      <c r="AG28" s="729"/>
      <c r="AH28" s="705"/>
      <c r="AI28" s="709"/>
      <c r="AJ28" s="710"/>
      <c r="AK28" s="320" t="str">
        <f>G28</f>
        <v/>
      </c>
      <c r="AL28" s="321" t="str">
        <f>P28</f>
        <v/>
      </c>
      <c r="AM28" s="121"/>
      <c r="AN28" s="121"/>
      <c r="AO28" s="121"/>
      <c r="AP28" s="121"/>
      <c r="AQ28" s="121"/>
    </row>
    <row r="29" spans="1:43" ht="18" customHeight="1" x14ac:dyDescent="0.25">
      <c r="A29" s="731"/>
      <c r="B29" s="556"/>
      <c r="C29" s="544"/>
      <c r="D29" s="562"/>
      <c r="E29" s="535"/>
      <c r="F29" s="186"/>
      <c r="G29" s="187" t="str">
        <f>IF(F29=0,"",LOOKUP(F29,Sailor_No,Sailor_Name))</f>
        <v/>
      </c>
      <c r="H29" s="193"/>
      <c r="I29" s="187" t="str">
        <f>IF(H29=0,"",LOOKUP(H29,Sailor_No,Sailor_Name))</f>
        <v/>
      </c>
      <c r="J29" s="567" t="s">
        <v>456</v>
      </c>
      <c r="K29" s="644">
        <f>IF(K27&lt;=15,K27,LOOKUP(K27,$I$53:$I$62,$L$53:$L$62))</f>
        <v>0</v>
      </c>
      <c r="L29" s="644">
        <f>IF(L27&lt;=15,L27,LOOKUP(L27,$I$53:$I$62,$L$53:$L$62))</f>
        <v>0</v>
      </c>
      <c r="M29" s="644">
        <f>IF(M27&lt;=15,M27,LOOKUP(M27,$I$53:$I$62,$L$53:$L$62))</f>
        <v>0</v>
      </c>
      <c r="N29" s="642"/>
      <c r="O29" s="202"/>
      <c r="P29" s="187" t="str">
        <f>IF(O29=0,"",LOOKUP(O29,Sailor_No,Sailor_Name))</f>
        <v/>
      </c>
      <c r="Q29" s="190"/>
      <c r="R29" s="187" t="str">
        <f>IF(Q29=0,"",LOOKUP(Q29,Sailor_No,Sailor_Name))</f>
        <v/>
      </c>
      <c r="S29" s="666">
        <f>IF(S27&lt;=15,S27,LOOKUP(S27,$I$53:$I$62,$L$53:$L$62))</f>
        <v>0</v>
      </c>
      <c r="T29" s="666">
        <f>IF(T27&lt;=15,T27,LOOKUP(T27,$I$53:$I$62,$L$53:$L$62))</f>
        <v>0</v>
      </c>
      <c r="U29" s="666">
        <f>IF(U27&lt;=15,U27,LOOKUP(U27,$I$53:$I$62,$L$53:$L$62))</f>
        <v>0</v>
      </c>
      <c r="V29" s="696"/>
      <c r="W29" s="547"/>
      <c r="X29" s="191"/>
      <c r="Y29" s="191"/>
      <c r="Z29" s="191"/>
      <c r="AA29" s="191"/>
      <c r="AB29" s="191"/>
      <c r="AC29" s="192"/>
      <c r="AD29" s="720"/>
      <c r="AE29" s="723"/>
      <c r="AF29" s="726"/>
      <c r="AG29" s="729"/>
      <c r="AH29" s="705"/>
      <c r="AI29" s="709"/>
      <c r="AJ29" s="710"/>
      <c r="AK29" s="322" t="str">
        <f>G29</f>
        <v/>
      </c>
      <c r="AL29" s="323" t="str">
        <f>P29</f>
        <v/>
      </c>
      <c r="AM29" s="121"/>
      <c r="AN29" s="121"/>
      <c r="AO29" s="121"/>
      <c r="AP29" s="121"/>
      <c r="AQ29" s="121"/>
    </row>
    <row r="30" spans="1:43" ht="18" customHeight="1" thickBot="1" x14ac:dyDescent="0.3">
      <c r="A30" s="731"/>
      <c r="B30" s="557"/>
      <c r="C30" s="545"/>
      <c r="D30" s="563"/>
      <c r="E30" s="536"/>
      <c r="F30" s="186"/>
      <c r="G30" s="187" t="str">
        <f>IF(F30=0,"",LOOKUP(F30,Sailor_No,Sailor_Name))</f>
        <v/>
      </c>
      <c r="H30" s="193"/>
      <c r="I30" s="187" t="str">
        <f>IF(H30=0,"",LOOKUP(H30,Sailor_No,Sailor_Name))</f>
        <v/>
      </c>
      <c r="J30" s="568"/>
      <c r="K30" s="645"/>
      <c r="L30" s="645"/>
      <c r="M30" s="645"/>
      <c r="N30" s="643"/>
      <c r="O30" s="202"/>
      <c r="P30" s="187" t="str">
        <f>IF(O30=0,"",LOOKUP(O30,Sailor_No,Sailor_Name))</f>
        <v/>
      </c>
      <c r="Q30" s="190"/>
      <c r="R30" s="187" t="str">
        <f>IF(Q30=0,"",LOOKUP(Q30,Sailor_No,Sailor_Name))</f>
        <v/>
      </c>
      <c r="S30" s="645"/>
      <c r="T30" s="645"/>
      <c r="U30" s="645"/>
      <c r="V30" s="697"/>
      <c r="W30" s="548"/>
      <c r="X30" s="191"/>
      <c r="Y30" s="191"/>
      <c r="Z30" s="191"/>
      <c r="AA30" s="191"/>
      <c r="AB30" s="191"/>
      <c r="AC30" s="192"/>
      <c r="AD30" s="733"/>
      <c r="AE30" s="724"/>
      <c r="AF30" s="727"/>
      <c r="AG30" s="730"/>
      <c r="AH30" s="706"/>
      <c r="AI30" s="711"/>
      <c r="AJ30" s="712"/>
      <c r="AK30" s="327" t="str">
        <f>G30</f>
        <v/>
      </c>
      <c r="AL30" s="328" t="str">
        <f>P30</f>
        <v/>
      </c>
      <c r="AM30" s="121"/>
      <c r="AN30" s="121"/>
      <c r="AO30" s="121"/>
      <c r="AP30" s="121"/>
      <c r="AQ30" s="121"/>
    </row>
    <row r="31" spans="1:43" ht="18" customHeight="1" x14ac:dyDescent="0.2">
      <c r="A31" s="731">
        <v>8</v>
      </c>
      <c r="B31" s="564" t="str">
        <f>LOOKUP(A31,Team_No,Team_Names_1)</f>
        <v>Aeolus-1</v>
      </c>
      <c r="C31" s="735" t="str">
        <f>'Boat allocation &amp; OOD'!G11</f>
        <v>DD</v>
      </c>
      <c r="D31" s="561">
        <f>IF(C31=0,"",LOOKUP(C31,Hobie_No,Sail_No))</f>
        <v>682</v>
      </c>
      <c r="E31" s="537"/>
      <c r="F31" s="210"/>
      <c r="G31" s="211"/>
      <c r="H31" s="212"/>
      <c r="I31" s="211"/>
      <c r="J31" s="561" t="s">
        <v>1047</v>
      </c>
      <c r="K31" s="663"/>
      <c r="L31" s="663"/>
      <c r="M31" s="663"/>
      <c r="N31" s="641">
        <f>SUM(K33:M34)</f>
        <v>0</v>
      </c>
      <c r="O31" s="213"/>
      <c r="P31" s="211"/>
      <c r="Q31" s="214"/>
      <c r="R31" s="211"/>
      <c r="S31" s="690"/>
      <c r="T31" s="690"/>
      <c r="U31" s="690"/>
      <c r="V31" s="695">
        <f>SUM(S33:U34)</f>
        <v>0</v>
      </c>
      <c r="W31" s="216"/>
      <c r="X31" s="217"/>
      <c r="Y31" s="217"/>
      <c r="Z31" s="217"/>
      <c r="AA31" s="217"/>
      <c r="AB31" s="217"/>
      <c r="AC31" s="218"/>
      <c r="AD31" s="329"/>
      <c r="AE31" s="722">
        <f>N31</f>
        <v>0</v>
      </c>
      <c r="AF31" s="725">
        <f t="shared" ref="AF31" si="23">V31</f>
        <v>0</v>
      </c>
      <c r="AG31" s="728">
        <f t="shared" ref="AG31" si="24">SUM(AD31:AF34)</f>
        <v>0</v>
      </c>
      <c r="AH31" s="704">
        <f t="shared" ref="AH31" si="25">IF(AG31&gt;99,"-",(RANK(AG31,$AG$3:$AG$50,1)))</f>
        <v>1</v>
      </c>
      <c r="AI31" s="707"/>
      <c r="AJ31" s="708"/>
      <c r="AK31" s="717" t="str">
        <f>IF(B31=0,"",LOOKUP(A31,Team_No,Team_Names_2))</f>
        <v>Aeolus-1</v>
      </c>
      <c r="AL31" s="718"/>
      <c r="AM31" s="121"/>
      <c r="AN31" s="121"/>
      <c r="AO31" s="121"/>
      <c r="AP31" s="121"/>
      <c r="AQ31" s="121"/>
    </row>
    <row r="32" spans="1:43" ht="18" customHeight="1" x14ac:dyDescent="0.25">
      <c r="A32" s="731"/>
      <c r="B32" s="565"/>
      <c r="C32" s="544"/>
      <c r="D32" s="562"/>
      <c r="E32" s="538"/>
      <c r="F32" s="186"/>
      <c r="G32" s="187" t="str">
        <f>IF(F32=0,"",LOOKUP(F32,Sailor_No,Sailor_Name))</f>
        <v/>
      </c>
      <c r="H32" s="193"/>
      <c r="I32" s="187" t="str">
        <f>IF(H32=0,"",LOOKUP(H32,Sailor_No,Sailor_Name))</f>
        <v/>
      </c>
      <c r="J32" s="569"/>
      <c r="K32" s="664"/>
      <c r="L32" s="664"/>
      <c r="M32" s="664"/>
      <c r="N32" s="642"/>
      <c r="O32" s="202"/>
      <c r="P32" s="187" t="str">
        <f>IF(O32=0,"",LOOKUP(O32,Sailor_No,Sailor_Name))</f>
        <v/>
      </c>
      <c r="Q32" s="190"/>
      <c r="R32" s="187" t="str">
        <f>IF(Q32=0,"",LOOKUP(Q32,Sailor_No,Sailor_Name))</f>
        <v/>
      </c>
      <c r="S32" s="694"/>
      <c r="T32" s="693"/>
      <c r="U32" s="693"/>
      <c r="V32" s="696" t="e">
        <f>SUM(#REF!)</f>
        <v>#REF!</v>
      </c>
      <c r="W32" s="546" t="str">
        <f>IF(E31="N",$H$53,IF(E32="Y",0,"-"))</f>
        <v>-</v>
      </c>
      <c r="X32" s="191"/>
      <c r="Y32" s="191"/>
      <c r="Z32" s="191"/>
      <c r="AA32" s="191"/>
      <c r="AB32" s="191"/>
      <c r="AC32" s="192"/>
      <c r="AD32" s="719">
        <f>SUM(W32:AC34)</f>
        <v>0</v>
      </c>
      <c r="AE32" s="723"/>
      <c r="AF32" s="726"/>
      <c r="AG32" s="729"/>
      <c r="AH32" s="705"/>
      <c r="AI32" s="709"/>
      <c r="AJ32" s="710"/>
      <c r="AK32" s="320" t="str">
        <f>G32</f>
        <v/>
      </c>
      <c r="AL32" s="321" t="str">
        <f>P32</f>
        <v/>
      </c>
      <c r="AM32" s="121"/>
      <c r="AN32" s="121"/>
      <c r="AO32" s="121"/>
      <c r="AP32" s="121"/>
      <c r="AQ32" s="121"/>
    </row>
    <row r="33" spans="1:43" ht="18" customHeight="1" x14ac:dyDescent="0.25">
      <c r="A33" s="731"/>
      <c r="B33" s="565"/>
      <c r="C33" s="544"/>
      <c r="D33" s="562"/>
      <c r="E33" s="538"/>
      <c r="F33" s="186"/>
      <c r="G33" s="187" t="str">
        <f>IF(F33=0,"",LOOKUP(F33,Sailor_No,Sailor_Name))</f>
        <v/>
      </c>
      <c r="H33" s="193"/>
      <c r="I33" s="187" t="str">
        <f>IF(H33=0,"",LOOKUP(H33,Sailor_No,Sailor_Name))</f>
        <v/>
      </c>
      <c r="J33" s="567" t="s">
        <v>456</v>
      </c>
      <c r="K33" s="644">
        <f>IF(K31&lt;=15,K31,LOOKUP(K31,$I$53:$I$62,$L$53:$L$62))</f>
        <v>0</v>
      </c>
      <c r="L33" s="644">
        <f>IF(L31&lt;=15,L31,LOOKUP(L31,$I$53:$I$62,$L$53:$L$62))</f>
        <v>0</v>
      </c>
      <c r="M33" s="644">
        <f>IF(M31&lt;=15,M31,LOOKUP(M31,$I$53:$I$62,$L$53:$L$62))</f>
        <v>0</v>
      </c>
      <c r="N33" s="642"/>
      <c r="O33" s="202"/>
      <c r="P33" s="187" t="str">
        <f>IF(O33=0,"",LOOKUP(O33,Sailor_No,Sailor_Name))</f>
        <v/>
      </c>
      <c r="Q33" s="190"/>
      <c r="R33" s="187" t="str">
        <f>IF(Q33=0,"",LOOKUP(Q33,Sailor_No,Sailor_Name))</f>
        <v/>
      </c>
      <c r="S33" s="666">
        <f>IF(S31&lt;=15,S31,LOOKUP(S31,$I$53:$I$62,$L$53:$L$62))</f>
        <v>0</v>
      </c>
      <c r="T33" s="666">
        <f>IF(T31&lt;=15,T31,LOOKUP(T31,$I$53:$I$62,$L$53:$L$62))</f>
        <v>0</v>
      </c>
      <c r="U33" s="666">
        <f>IF(U31&lt;=15,U31,LOOKUP(U31,$I$53:$I$62,$L$53:$L$62))</f>
        <v>0</v>
      </c>
      <c r="V33" s="696"/>
      <c r="W33" s="547"/>
      <c r="X33" s="191"/>
      <c r="Y33" s="191"/>
      <c r="Z33" s="191"/>
      <c r="AA33" s="191"/>
      <c r="AB33" s="191"/>
      <c r="AC33" s="192"/>
      <c r="AD33" s="720"/>
      <c r="AE33" s="723"/>
      <c r="AF33" s="726"/>
      <c r="AG33" s="729"/>
      <c r="AH33" s="705"/>
      <c r="AI33" s="709"/>
      <c r="AJ33" s="710"/>
      <c r="AK33" s="322" t="str">
        <f>G33</f>
        <v/>
      </c>
      <c r="AL33" s="323" t="str">
        <f>P33</f>
        <v/>
      </c>
      <c r="AM33" s="121"/>
      <c r="AN33" s="121"/>
      <c r="AO33" s="121"/>
      <c r="AP33" s="121"/>
      <c r="AQ33" s="121"/>
    </row>
    <row r="34" spans="1:43" ht="18" customHeight="1" thickBot="1" x14ac:dyDescent="0.3">
      <c r="A34" s="731"/>
      <c r="B34" s="566"/>
      <c r="C34" s="545"/>
      <c r="D34" s="563"/>
      <c r="E34" s="539"/>
      <c r="F34" s="186"/>
      <c r="G34" s="187" t="str">
        <f>IF(F34=0,"",LOOKUP(F34,Sailor_No,Sailor_Name))</f>
        <v/>
      </c>
      <c r="H34" s="193"/>
      <c r="I34" s="187" t="str">
        <f>IF(H34=0,"",LOOKUP(H34,Sailor_No,Sailor_Name))</f>
        <v/>
      </c>
      <c r="J34" s="568"/>
      <c r="K34" s="645"/>
      <c r="L34" s="645"/>
      <c r="M34" s="645"/>
      <c r="N34" s="643"/>
      <c r="O34" s="202"/>
      <c r="P34" s="187" t="str">
        <f>IF(O34=0,"",LOOKUP(O34,Sailor_No,Sailor_Name))</f>
        <v/>
      </c>
      <c r="Q34" s="190"/>
      <c r="R34" s="187" t="str">
        <f>IF(Q34=0,"",LOOKUP(Q34,Sailor_No,Sailor_Name))</f>
        <v/>
      </c>
      <c r="S34" s="645"/>
      <c r="T34" s="645"/>
      <c r="U34" s="645"/>
      <c r="V34" s="697"/>
      <c r="W34" s="548"/>
      <c r="X34" s="191"/>
      <c r="Y34" s="191"/>
      <c r="Z34" s="191"/>
      <c r="AA34" s="191"/>
      <c r="AB34" s="191"/>
      <c r="AC34" s="192"/>
      <c r="AD34" s="733"/>
      <c r="AE34" s="724"/>
      <c r="AF34" s="727"/>
      <c r="AG34" s="730"/>
      <c r="AH34" s="706"/>
      <c r="AI34" s="711"/>
      <c r="AJ34" s="712"/>
      <c r="AK34" s="327" t="str">
        <f>G34</f>
        <v/>
      </c>
      <c r="AL34" s="328" t="str">
        <f>P34</f>
        <v/>
      </c>
      <c r="AM34" s="121"/>
      <c r="AN34" s="121"/>
      <c r="AO34" s="121"/>
      <c r="AP34" s="121"/>
      <c r="AQ34" s="121"/>
    </row>
    <row r="35" spans="1:43" ht="18" customHeight="1" x14ac:dyDescent="0.2">
      <c r="A35" s="731">
        <v>9</v>
      </c>
      <c r="B35" s="564" t="str">
        <f>LOOKUP(A35,Team_No,Team_Names_1)</f>
        <v>Aeolus-2</v>
      </c>
      <c r="C35" s="543" t="str">
        <f>'Boat allocation &amp; OOD'!G12</f>
        <v>H15</v>
      </c>
      <c r="D35" s="561" t="str">
        <f>IF(C35=0,"",LOOKUP(C35,Hobie_No,Sail_No))</f>
        <v>042</v>
      </c>
      <c r="E35" s="537"/>
      <c r="F35" s="210"/>
      <c r="G35" s="211"/>
      <c r="H35" s="212"/>
      <c r="I35" s="211"/>
      <c r="J35" s="561" t="s">
        <v>1047</v>
      </c>
      <c r="K35" s="688"/>
      <c r="L35" s="688"/>
      <c r="M35" s="689"/>
      <c r="N35" s="641">
        <f>SUM(K37:M38)</f>
        <v>0</v>
      </c>
      <c r="O35" s="213"/>
      <c r="P35" s="211"/>
      <c r="Q35" s="214"/>
      <c r="R35" s="211"/>
      <c r="S35" s="690"/>
      <c r="T35" s="690"/>
      <c r="U35" s="690"/>
      <c r="V35" s="695">
        <f>SUM(S37:U38)</f>
        <v>0</v>
      </c>
      <c r="W35" s="216"/>
      <c r="X35" s="217"/>
      <c r="Y35" s="217"/>
      <c r="Z35" s="217"/>
      <c r="AA35" s="217"/>
      <c r="AB35" s="217"/>
      <c r="AC35" s="218"/>
      <c r="AD35" s="329"/>
      <c r="AE35" s="722">
        <f>N35</f>
        <v>0</v>
      </c>
      <c r="AF35" s="725">
        <f t="shared" ref="AF35" si="26">V35</f>
        <v>0</v>
      </c>
      <c r="AG35" s="728">
        <f t="shared" ref="AG35" si="27">SUM(AD35:AF38)</f>
        <v>0</v>
      </c>
      <c r="AH35" s="704">
        <f>IF(AG35&gt;99,"-",(RANK(AG35,$AG$3:$AG$50,1)))</f>
        <v>1</v>
      </c>
      <c r="AI35" s="707"/>
      <c r="AJ35" s="708"/>
      <c r="AK35" s="717" t="str">
        <f>IF(B35=0,"",LOOKUP(A35,Team_No,Team_Names_2))</f>
        <v>Aeolus-2</v>
      </c>
      <c r="AL35" s="718"/>
      <c r="AM35" s="121"/>
      <c r="AN35" s="121"/>
      <c r="AO35" s="121"/>
      <c r="AP35" s="121"/>
      <c r="AQ35" s="121"/>
    </row>
    <row r="36" spans="1:43" ht="18" customHeight="1" x14ac:dyDescent="0.25">
      <c r="A36" s="731"/>
      <c r="B36" s="565"/>
      <c r="C36" s="544"/>
      <c r="D36" s="562"/>
      <c r="E36" s="538"/>
      <c r="F36" s="186"/>
      <c r="G36" s="187" t="str">
        <f>IF(F36=0,"",LOOKUP(F36,Sailor_No,Sailor_Name))</f>
        <v/>
      </c>
      <c r="H36" s="193"/>
      <c r="I36" s="187" t="str">
        <f>IF(H36=0,"",LOOKUP(H36,Sailor_No,Sailor_Name))</f>
        <v/>
      </c>
      <c r="J36" s="569"/>
      <c r="K36" s="681"/>
      <c r="L36" s="681"/>
      <c r="M36" s="683"/>
      <c r="N36" s="642"/>
      <c r="O36" s="202"/>
      <c r="P36" s="187" t="str">
        <f>IF(O36=0,"",LOOKUP(O36,Sailor_No,Sailor_Name))</f>
        <v/>
      </c>
      <c r="Q36" s="190"/>
      <c r="R36" s="187" t="str">
        <f>IF(Q36=0,"",LOOKUP(Q36,Sailor_No,Sailor_Name))</f>
        <v/>
      </c>
      <c r="S36" s="691"/>
      <c r="T36" s="691"/>
      <c r="U36" s="691"/>
      <c r="V36" s="696" t="e">
        <f>SUM(#REF!)</f>
        <v>#REF!</v>
      </c>
      <c r="W36" s="546" t="str">
        <f>IF(E35="N",$H$53,IF(E36="Y",0,"-"))</f>
        <v>-</v>
      </c>
      <c r="X36" s="191"/>
      <c r="Y36" s="191"/>
      <c r="Z36" s="191"/>
      <c r="AA36" s="191"/>
      <c r="AB36" s="191"/>
      <c r="AC36" s="192"/>
      <c r="AD36" s="719">
        <f>SUM(W36:AC38)</f>
        <v>0</v>
      </c>
      <c r="AE36" s="723"/>
      <c r="AF36" s="726"/>
      <c r="AG36" s="729"/>
      <c r="AH36" s="705"/>
      <c r="AI36" s="709"/>
      <c r="AJ36" s="710"/>
      <c r="AK36" s="320" t="str">
        <f>G36</f>
        <v/>
      </c>
      <c r="AL36" s="321" t="str">
        <f>P36</f>
        <v/>
      </c>
      <c r="AM36" s="121"/>
      <c r="AN36" s="121"/>
      <c r="AO36" s="121"/>
      <c r="AP36" s="121"/>
      <c r="AQ36" s="121"/>
    </row>
    <row r="37" spans="1:43" ht="18" customHeight="1" x14ac:dyDescent="0.25">
      <c r="A37" s="731"/>
      <c r="B37" s="565"/>
      <c r="C37" s="544"/>
      <c r="D37" s="562"/>
      <c r="E37" s="538"/>
      <c r="F37" s="186"/>
      <c r="G37" s="187" t="str">
        <f>IF(F37=0,"",LOOKUP(F37,Sailor_No,Sailor_Name))</f>
        <v/>
      </c>
      <c r="H37" s="193"/>
      <c r="I37" s="187" t="str">
        <f>IF(H37=0,"",LOOKUP(H37,Sailor_No,Sailor_Name))</f>
        <v/>
      </c>
      <c r="J37" s="567" t="s">
        <v>456</v>
      </c>
      <c r="K37" s="644">
        <f>IF(K35&lt;=15,K35,LOOKUP(K35,$I$53:$I$62,$L$53:$L$62))</f>
        <v>0</v>
      </c>
      <c r="L37" s="644">
        <f>IF(L35&lt;=15,L35,LOOKUP(L35,$I$53:$I$62,$L$53:$L$62))</f>
        <v>0</v>
      </c>
      <c r="M37" s="678">
        <f>IF(M35&lt;=15,M35,LOOKUP(M35,$I$53:$I$62,$L$53:$L$62))</f>
        <v>0</v>
      </c>
      <c r="N37" s="642"/>
      <c r="O37" s="202"/>
      <c r="P37" s="187" t="str">
        <f>IF(O37=0,"",LOOKUP(O37,Sailor_No,Sailor_Name))</f>
        <v/>
      </c>
      <c r="Q37" s="190"/>
      <c r="R37" s="187" t="str">
        <f>IF(Q37=0,"",LOOKUP(Q37,Sailor_No,Sailor_Name))</f>
        <v/>
      </c>
      <c r="S37" s="666">
        <f>IF(S35&lt;=15,S35,LOOKUP(S35,$I$53:$I$62,$L$53:$L$62))</f>
        <v>0</v>
      </c>
      <c r="T37" s="666">
        <f>IF(T35&lt;=15,T35,LOOKUP(T35,$I$53:$I$62,$L$53:$L$62))</f>
        <v>0</v>
      </c>
      <c r="U37" s="666">
        <f>IF(U35&lt;=15,U35,LOOKUP(U35,$I$53:$I$62,$L$53:$L$62))</f>
        <v>0</v>
      </c>
      <c r="V37" s="696"/>
      <c r="W37" s="547"/>
      <c r="X37" s="191"/>
      <c r="Y37" s="191"/>
      <c r="Z37" s="191"/>
      <c r="AA37" s="191"/>
      <c r="AB37" s="191"/>
      <c r="AC37" s="192"/>
      <c r="AD37" s="720"/>
      <c r="AE37" s="723"/>
      <c r="AF37" s="726"/>
      <c r="AG37" s="729"/>
      <c r="AH37" s="705"/>
      <c r="AI37" s="709"/>
      <c r="AJ37" s="710"/>
      <c r="AK37" s="322" t="str">
        <f>G37</f>
        <v/>
      </c>
      <c r="AL37" s="323" t="str">
        <f>P37</f>
        <v/>
      </c>
      <c r="AM37" s="121"/>
      <c r="AN37" s="121"/>
      <c r="AO37" s="121"/>
      <c r="AP37" s="121"/>
      <c r="AQ37" s="121"/>
    </row>
    <row r="38" spans="1:43" ht="18" customHeight="1" thickBot="1" x14ac:dyDescent="0.3">
      <c r="A38" s="731"/>
      <c r="B38" s="566"/>
      <c r="C38" s="545"/>
      <c r="D38" s="563"/>
      <c r="E38" s="539"/>
      <c r="F38" s="186"/>
      <c r="G38" s="187" t="str">
        <f>IF(F38=0,"",LOOKUP(F38,Sailor_No,Sailor_Name))</f>
        <v/>
      </c>
      <c r="H38" s="193"/>
      <c r="I38" s="187" t="str">
        <f>IF(H38=0,"",LOOKUP(H38,Sailor_No,Sailor_Name))</f>
        <v/>
      </c>
      <c r="J38" s="568"/>
      <c r="K38" s="645"/>
      <c r="L38" s="645"/>
      <c r="M38" s="668"/>
      <c r="N38" s="643"/>
      <c r="O38" s="202"/>
      <c r="P38" s="187" t="str">
        <f>IF(O38=0,"",LOOKUP(O38,Sailor_No,Sailor_Name))</f>
        <v/>
      </c>
      <c r="Q38" s="190"/>
      <c r="R38" s="187" t="str">
        <f>IF(Q38=0,"",LOOKUP(Q38,Sailor_No,Sailor_Name))</f>
        <v/>
      </c>
      <c r="S38" s="645"/>
      <c r="T38" s="645"/>
      <c r="U38" s="645"/>
      <c r="V38" s="697"/>
      <c r="W38" s="548"/>
      <c r="X38" s="191"/>
      <c r="Y38" s="191"/>
      <c r="Z38" s="191"/>
      <c r="AA38" s="191"/>
      <c r="AB38" s="191"/>
      <c r="AC38" s="192"/>
      <c r="AD38" s="733"/>
      <c r="AE38" s="724"/>
      <c r="AF38" s="727"/>
      <c r="AG38" s="730"/>
      <c r="AH38" s="706"/>
      <c r="AI38" s="711"/>
      <c r="AJ38" s="712"/>
      <c r="AK38" s="327" t="str">
        <f>G38</f>
        <v/>
      </c>
      <c r="AL38" s="328" t="str">
        <f>P38</f>
        <v/>
      </c>
      <c r="AM38" s="121"/>
      <c r="AN38" s="121"/>
      <c r="AO38" s="121"/>
      <c r="AP38" s="121"/>
      <c r="AQ38" s="121"/>
    </row>
    <row r="39" spans="1:43" ht="18" customHeight="1" x14ac:dyDescent="0.2">
      <c r="A39" s="731">
        <v>10</v>
      </c>
      <c r="B39" s="564" t="str">
        <f>LOOKUP(A39,Team_No,Team_Names_1)</f>
        <v>Spare-1</v>
      </c>
      <c r="C39" s="543" t="s">
        <v>1072</v>
      </c>
      <c r="D39" s="561" t="str">
        <f>IF(C39=0,"",LOOKUP(C39,Hobie_No,Sail_No))</f>
        <v>680</v>
      </c>
      <c r="E39" s="537"/>
      <c r="F39" s="210"/>
      <c r="G39" s="211"/>
      <c r="H39" s="212"/>
      <c r="I39" s="211"/>
      <c r="J39" s="561" t="s">
        <v>1047</v>
      </c>
      <c r="K39" s="688"/>
      <c r="L39" s="689"/>
      <c r="M39" s="689"/>
      <c r="N39" s="641">
        <f>SUM(K41:M42)</f>
        <v>0</v>
      </c>
      <c r="O39" s="213"/>
      <c r="P39" s="211"/>
      <c r="Q39" s="214"/>
      <c r="R39" s="211"/>
      <c r="S39" s="690"/>
      <c r="T39" s="690"/>
      <c r="U39" s="690"/>
      <c r="V39" s="695">
        <f>SUM(S41:U42)</f>
        <v>0</v>
      </c>
      <c r="W39" s="216"/>
      <c r="X39" s="217"/>
      <c r="Y39" s="217"/>
      <c r="Z39" s="217"/>
      <c r="AA39" s="217"/>
      <c r="AB39" s="217"/>
      <c r="AC39" s="218"/>
      <c r="AD39" s="329"/>
      <c r="AE39" s="722">
        <f>N39</f>
        <v>0</v>
      </c>
      <c r="AF39" s="725">
        <f t="shared" ref="AF39" si="28">V39</f>
        <v>0</v>
      </c>
      <c r="AG39" s="728">
        <f t="shared" ref="AG39" si="29">SUM(AD39:AF42)</f>
        <v>0</v>
      </c>
      <c r="AH39" s="704">
        <f>IF(AG39&gt;99,"-",(RANK(AG39,$AG$3:$AG$50,1)))</f>
        <v>1</v>
      </c>
      <c r="AI39" s="707"/>
      <c r="AJ39" s="708"/>
      <c r="AK39" s="717" t="str">
        <f>IF(B39=0,"",LOOKUP(A39,Team_No,Team_Names_2))</f>
        <v>Spare-1</v>
      </c>
      <c r="AL39" s="718"/>
      <c r="AM39" s="121"/>
      <c r="AN39" s="121"/>
      <c r="AO39" s="121"/>
      <c r="AP39" s="121"/>
      <c r="AQ39" s="121"/>
    </row>
    <row r="40" spans="1:43" ht="18" customHeight="1" x14ac:dyDescent="0.25">
      <c r="A40" s="731"/>
      <c r="B40" s="565"/>
      <c r="C40" s="544"/>
      <c r="D40" s="562"/>
      <c r="E40" s="538"/>
      <c r="F40" s="186"/>
      <c r="G40" s="187" t="str">
        <f>IF(F40=0,"",LOOKUP(F40,Sailor_No,Sailor_Name))</f>
        <v/>
      </c>
      <c r="H40" s="193"/>
      <c r="I40" s="187" t="str">
        <f>IF(H40=0,"",LOOKUP(H40,Sailor_No,Sailor_Name))</f>
        <v/>
      </c>
      <c r="J40" s="569"/>
      <c r="K40" s="681"/>
      <c r="L40" s="683"/>
      <c r="M40" s="683"/>
      <c r="N40" s="642"/>
      <c r="O40" s="202"/>
      <c r="P40" s="187" t="str">
        <f>IF(O40=0,"",LOOKUP(O40,Sailor_No,Sailor_Name))</f>
        <v/>
      </c>
      <c r="Q40" s="190"/>
      <c r="R40" s="187" t="str">
        <f>IF(Q40=0,"",LOOKUP(Q40,Sailor_No,Sailor_Name))</f>
        <v/>
      </c>
      <c r="S40" s="691"/>
      <c r="T40" s="691"/>
      <c r="U40" s="691"/>
      <c r="V40" s="696" t="e">
        <f>SUM(#REF!)</f>
        <v>#REF!</v>
      </c>
      <c r="W40" s="546" t="str">
        <f>IF(E39="N",$H$53,IF(E40="Y",0,"-"))</f>
        <v>-</v>
      </c>
      <c r="X40" s="191"/>
      <c r="Y40" s="191"/>
      <c r="Z40" s="191"/>
      <c r="AA40" s="191"/>
      <c r="AB40" s="191"/>
      <c r="AC40" s="192"/>
      <c r="AD40" s="719">
        <f>SUM(W40:AC42)</f>
        <v>0</v>
      </c>
      <c r="AE40" s="723"/>
      <c r="AF40" s="726"/>
      <c r="AG40" s="729"/>
      <c r="AH40" s="705"/>
      <c r="AI40" s="709"/>
      <c r="AJ40" s="710"/>
      <c r="AK40" s="320" t="str">
        <f>G40</f>
        <v/>
      </c>
      <c r="AL40" s="321" t="str">
        <f>P40</f>
        <v/>
      </c>
      <c r="AM40" s="114"/>
      <c r="AN40" s="114"/>
      <c r="AO40" s="114"/>
      <c r="AP40" s="114"/>
      <c r="AQ40" s="114"/>
    </row>
    <row r="41" spans="1:43" ht="18" customHeight="1" x14ac:dyDescent="0.25">
      <c r="A41" s="731"/>
      <c r="B41" s="565"/>
      <c r="C41" s="544"/>
      <c r="D41" s="562"/>
      <c r="E41" s="538"/>
      <c r="F41" s="186"/>
      <c r="G41" s="187" t="str">
        <f>IF(F41=0,"",LOOKUP(F41,Sailor_No,Sailor_Name))</f>
        <v/>
      </c>
      <c r="H41" s="193"/>
      <c r="I41" s="187" t="str">
        <f>IF(H41=0,"",LOOKUP(H41,Sailor_No,Sailor_Name))</f>
        <v/>
      </c>
      <c r="J41" s="567" t="s">
        <v>456</v>
      </c>
      <c r="K41" s="644">
        <f>IF(K39&lt;=15,K39,LOOKUP(K39,$I$53:$I$62,$L$53:$L$62))</f>
        <v>0</v>
      </c>
      <c r="L41" s="644">
        <f>IF(L39&lt;=15,L39,LOOKUP(L39,$I$53:$I$62,$L$53:$L$62))</f>
        <v>0</v>
      </c>
      <c r="M41" s="678">
        <f>IF(M39&lt;=15,M39,LOOKUP(M39,$I$53:$I$62,$L$53:$L$62))</f>
        <v>0</v>
      </c>
      <c r="N41" s="642"/>
      <c r="O41" s="202"/>
      <c r="P41" s="187" t="str">
        <f>IF(O41=0,"",LOOKUP(O41,Sailor_No,Sailor_Name))</f>
        <v/>
      </c>
      <c r="Q41" s="190"/>
      <c r="R41" s="187" t="str">
        <f>IF(Q41=0,"",LOOKUP(Q41,Sailor_No,Sailor_Name))</f>
        <v/>
      </c>
      <c r="S41" s="666">
        <f>IF(S39&lt;=15,S39,LOOKUP(S39,$I$53:$I$62,$L$53:$L$62))</f>
        <v>0</v>
      </c>
      <c r="T41" s="666">
        <f>IF(T40&lt;=15,T40,LOOKUP(T40,$I$53:$I$62,$L$53:$L$62))</f>
        <v>0</v>
      </c>
      <c r="U41" s="666">
        <f>IF(U40&lt;=15,U40,LOOKUP(U40,$I$53:$I$62,$L$53:$L$62))</f>
        <v>0</v>
      </c>
      <c r="V41" s="696"/>
      <c r="W41" s="547"/>
      <c r="X41" s="191"/>
      <c r="Y41" s="191"/>
      <c r="Z41" s="191"/>
      <c r="AA41" s="191"/>
      <c r="AB41" s="191"/>
      <c r="AC41" s="192"/>
      <c r="AD41" s="720"/>
      <c r="AE41" s="723"/>
      <c r="AF41" s="726"/>
      <c r="AG41" s="729"/>
      <c r="AH41" s="705"/>
      <c r="AI41" s="709"/>
      <c r="AJ41" s="710"/>
      <c r="AK41" s="322" t="str">
        <f>G41</f>
        <v/>
      </c>
      <c r="AL41" s="323" t="str">
        <f>P41</f>
        <v/>
      </c>
      <c r="AM41" s="121"/>
      <c r="AN41" s="114"/>
      <c r="AO41" s="114"/>
      <c r="AP41" s="114"/>
      <c r="AQ41" s="114"/>
    </row>
    <row r="42" spans="1:43" ht="18" customHeight="1" thickBot="1" x14ac:dyDescent="0.3">
      <c r="A42" s="731"/>
      <c r="B42" s="566"/>
      <c r="C42" s="545"/>
      <c r="D42" s="563"/>
      <c r="E42" s="539"/>
      <c r="F42" s="194"/>
      <c r="G42" s="187" t="str">
        <f>IF(F42=0,"",LOOKUP(F42,Sailor_No,Sailor_Name))</f>
        <v/>
      </c>
      <c r="H42" s="196"/>
      <c r="I42" s="187" t="str">
        <f>IF(H42=0,"",LOOKUP(H42,Sailor_No,Sailor_Name))</f>
        <v/>
      </c>
      <c r="J42" s="568"/>
      <c r="K42" s="645"/>
      <c r="L42" s="645"/>
      <c r="M42" s="668"/>
      <c r="N42" s="643"/>
      <c r="O42" s="223"/>
      <c r="P42" s="187" t="str">
        <f>IF(O42=0,"",LOOKUP(O42,Sailor_No,Sailor_Name))</f>
        <v/>
      </c>
      <c r="Q42" s="198"/>
      <c r="R42" s="187" t="str">
        <f>IF(Q42=0,"",LOOKUP(Q42,Sailor_No,Sailor_Name))</f>
        <v/>
      </c>
      <c r="S42" s="645"/>
      <c r="T42" s="645"/>
      <c r="U42" s="645"/>
      <c r="V42" s="697"/>
      <c r="W42" s="548"/>
      <c r="X42" s="199"/>
      <c r="Y42" s="199"/>
      <c r="Z42" s="199"/>
      <c r="AA42" s="199"/>
      <c r="AB42" s="199"/>
      <c r="AC42" s="200"/>
      <c r="AD42" s="734"/>
      <c r="AE42" s="724"/>
      <c r="AF42" s="727"/>
      <c r="AG42" s="730"/>
      <c r="AH42" s="706"/>
      <c r="AI42" s="711"/>
      <c r="AJ42" s="712"/>
      <c r="AK42" s="324" t="str">
        <f>G42</f>
        <v/>
      </c>
      <c r="AL42" s="325" t="str">
        <f>P42</f>
        <v/>
      </c>
      <c r="AM42" s="121"/>
      <c r="AN42" s="114"/>
      <c r="AO42" s="114"/>
      <c r="AP42" s="114"/>
      <c r="AQ42" s="114"/>
    </row>
    <row r="43" spans="1:43" ht="18" customHeight="1" x14ac:dyDescent="0.2">
      <c r="A43" s="731">
        <v>11</v>
      </c>
      <c r="B43" s="564" t="str">
        <f>LOOKUP(A43,Team_No,Team_Names_1)</f>
        <v>Spare-2</v>
      </c>
      <c r="C43" s="543">
        <f>'[1]Boat allocation &amp; OOD'!L14</f>
        <v>0</v>
      </c>
      <c r="D43" s="561" t="str">
        <f>IF(C43=0,"",LOOKUP(C43,Hobie_No,Sail_No))</f>
        <v/>
      </c>
      <c r="E43" s="537"/>
      <c r="F43" s="210"/>
      <c r="G43" s="211"/>
      <c r="H43" s="212"/>
      <c r="I43" s="211"/>
      <c r="J43" s="561" t="s">
        <v>1047</v>
      </c>
      <c r="K43" s="680"/>
      <c r="L43" s="682"/>
      <c r="M43" s="682"/>
      <c r="N43" s="641">
        <f>SUM(K45:M46)</f>
        <v>0</v>
      </c>
      <c r="O43" s="213"/>
      <c r="P43" s="211"/>
      <c r="Q43" s="214"/>
      <c r="R43" s="211"/>
      <c r="S43" s="690"/>
      <c r="T43" s="690"/>
      <c r="U43" s="690"/>
      <c r="V43" s="695">
        <f>SUM(S45:U46)</f>
        <v>0</v>
      </c>
      <c r="W43" s="216"/>
      <c r="X43" s="217"/>
      <c r="Y43" s="217"/>
      <c r="Z43" s="217"/>
      <c r="AA43" s="217"/>
      <c r="AB43" s="217"/>
      <c r="AC43" s="218"/>
      <c r="AD43" s="329"/>
      <c r="AE43" s="722">
        <f>N43</f>
        <v>0</v>
      </c>
      <c r="AF43" s="725">
        <f t="shared" ref="AF43" si="30">V43</f>
        <v>0</v>
      </c>
      <c r="AG43" s="728">
        <f t="shared" ref="AG43" si="31">SUM(AD43:AF46)</f>
        <v>0</v>
      </c>
      <c r="AH43" s="704">
        <f t="shared" ref="AH43" si="32">IF(AG43&gt;99,"-",(RANK(AG43,$AG$3:$AG$50,1)))</f>
        <v>1</v>
      </c>
      <c r="AI43" s="707"/>
      <c r="AJ43" s="708"/>
      <c r="AK43" s="717" t="str">
        <f>IF(B43=0,"",LOOKUP(A43,Team_No,Team_Names_2))</f>
        <v>Spare-2</v>
      </c>
      <c r="AL43" s="718"/>
      <c r="AM43" s="114"/>
      <c r="AN43" s="114"/>
      <c r="AO43" s="114"/>
      <c r="AP43" s="114"/>
      <c r="AQ43" s="114"/>
    </row>
    <row r="44" spans="1:43" ht="18" customHeight="1" x14ac:dyDescent="0.25">
      <c r="A44" s="731"/>
      <c r="B44" s="565"/>
      <c r="C44" s="544"/>
      <c r="D44" s="562"/>
      <c r="E44" s="538"/>
      <c r="F44" s="186"/>
      <c r="G44" s="187" t="str">
        <f>IF(F44=0,"",LOOKUP(F44,Sailor_No,Sailor_Name))</f>
        <v/>
      </c>
      <c r="H44" s="193"/>
      <c r="I44" s="187" t="str">
        <f>IF(H44=0,"",LOOKUP(H44,Sailor_No,Sailor_Name))</f>
        <v/>
      </c>
      <c r="J44" s="569"/>
      <c r="K44" s="681"/>
      <c r="L44" s="683"/>
      <c r="M44" s="683"/>
      <c r="N44" s="642"/>
      <c r="O44" s="202"/>
      <c r="P44" s="187" t="str">
        <f>IF(O44=0,"",LOOKUP(O44,Sailor_No,Sailor_Name))</f>
        <v/>
      </c>
      <c r="Q44" s="190"/>
      <c r="R44" s="187" t="str">
        <f>IF(Q44=0,"",LOOKUP(Q44,Sailor_No,Sailor_Name))</f>
        <v/>
      </c>
      <c r="S44" s="691"/>
      <c r="T44" s="691"/>
      <c r="U44" s="691"/>
      <c r="V44" s="696" t="e">
        <f>SUM(#REF!)</f>
        <v>#REF!</v>
      </c>
      <c r="W44" s="546" t="str">
        <f>IF(E43="N",$H$53,IF(E44="Y",0,"-"))</f>
        <v>-</v>
      </c>
      <c r="X44" s="191"/>
      <c r="Y44" s="191"/>
      <c r="Z44" s="191"/>
      <c r="AA44" s="191"/>
      <c r="AB44" s="191"/>
      <c r="AC44" s="192"/>
      <c r="AD44" s="719">
        <f>SUM(W44:AC46)</f>
        <v>0</v>
      </c>
      <c r="AE44" s="723"/>
      <c r="AF44" s="726"/>
      <c r="AG44" s="729"/>
      <c r="AH44" s="705"/>
      <c r="AI44" s="709"/>
      <c r="AJ44" s="710"/>
      <c r="AK44" s="320" t="str">
        <f>G44</f>
        <v/>
      </c>
      <c r="AL44" s="321" t="str">
        <f>P44</f>
        <v/>
      </c>
      <c r="AM44" s="114"/>
      <c r="AN44" s="114"/>
      <c r="AO44" s="114"/>
      <c r="AP44" s="114"/>
      <c r="AQ44" s="114"/>
    </row>
    <row r="45" spans="1:43" ht="18" customHeight="1" x14ac:dyDescent="0.25">
      <c r="A45" s="731"/>
      <c r="B45" s="565"/>
      <c r="C45" s="544"/>
      <c r="D45" s="562"/>
      <c r="E45" s="538"/>
      <c r="F45" s="186"/>
      <c r="G45" s="187" t="str">
        <f>IF(F45=0,"",LOOKUP(F45,Sailor_No,Sailor_Name))</f>
        <v/>
      </c>
      <c r="H45" s="193"/>
      <c r="I45" s="187" t="str">
        <f>IF(H45=0,"",LOOKUP(H45,Sailor_No,Sailor_Name))</f>
        <v/>
      </c>
      <c r="J45" s="567" t="s">
        <v>456</v>
      </c>
      <c r="K45" s="644">
        <f>IF(K43&lt;=15,K43,LOOKUP(K43,$I$53:$I$62,$L$53:$L$62))</f>
        <v>0</v>
      </c>
      <c r="L45" s="644">
        <f>IF(L44&lt;=15,L44,LOOKUP(L44,$I$53:$I$62,$L$53:$L$62))</f>
        <v>0</v>
      </c>
      <c r="M45" s="644">
        <f>IF(M44&lt;=15,M44,LOOKUP(M44,$I$53:$I$62,$L$53:$L$62))</f>
        <v>0</v>
      </c>
      <c r="N45" s="642"/>
      <c r="O45" s="202"/>
      <c r="P45" s="187" t="str">
        <f>IF(O45=0,"",LOOKUP(O45,Sailor_No,Sailor_Name))</f>
        <v/>
      </c>
      <c r="Q45" s="190"/>
      <c r="R45" s="187" t="str">
        <f>IF(Q45=0,"",LOOKUP(Q45,Sailor_No,Sailor_Name))</f>
        <v/>
      </c>
      <c r="S45" s="666">
        <f>IF(S43&lt;=15,S43,LOOKUP(S43,$I$53:$I$62,$L$53:$L$62))</f>
        <v>0</v>
      </c>
      <c r="T45" s="666">
        <f>IF(T44&lt;=15,T44,LOOKUP(T44,$I$53:$I$62,$L$53:$L$62))</f>
        <v>0</v>
      </c>
      <c r="U45" s="666">
        <f>IF(U44&lt;=15,U44,LOOKUP(U44,$I$53:$I$62,$L$53:$L$62))</f>
        <v>0</v>
      </c>
      <c r="V45" s="696"/>
      <c r="W45" s="547"/>
      <c r="X45" s="191"/>
      <c r="Y45" s="191"/>
      <c r="Z45" s="191"/>
      <c r="AA45" s="191"/>
      <c r="AB45" s="191"/>
      <c r="AC45" s="192"/>
      <c r="AD45" s="720"/>
      <c r="AE45" s="723"/>
      <c r="AF45" s="726"/>
      <c r="AG45" s="729"/>
      <c r="AH45" s="705"/>
      <c r="AI45" s="709"/>
      <c r="AJ45" s="710"/>
      <c r="AK45" s="322" t="str">
        <f>G45</f>
        <v/>
      </c>
      <c r="AL45" s="323" t="str">
        <f>P45</f>
        <v/>
      </c>
      <c r="AM45" s="121"/>
      <c r="AN45" s="114"/>
      <c r="AO45" s="114"/>
      <c r="AP45" s="114"/>
      <c r="AQ45" s="114"/>
    </row>
    <row r="46" spans="1:43" ht="18" customHeight="1" thickBot="1" x14ac:dyDescent="0.3">
      <c r="A46" s="731"/>
      <c r="B46" s="566"/>
      <c r="C46" s="545"/>
      <c r="D46" s="563"/>
      <c r="E46" s="539"/>
      <c r="F46" s="186"/>
      <c r="G46" s="187" t="str">
        <f>IF(F46=0,"",LOOKUP(F46,Sailor_No,Sailor_Name))</f>
        <v/>
      </c>
      <c r="H46" s="193"/>
      <c r="I46" s="187" t="str">
        <f>IF(H46=0,"",LOOKUP(H46,Sailor_No,Sailor_Name))</f>
        <v/>
      </c>
      <c r="J46" s="568"/>
      <c r="K46" s="679"/>
      <c r="L46" s="679"/>
      <c r="M46" s="679"/>
      <c r="N46" s="643"/>
      <c r="O46" s="202"/>
      <c r="P46" s="187" t="str">
        <f>IF(O46=0,"",LOOKUP(O46,Sailor_No,Sailor_Name))</f>
        <v/>
      </c>
      <c r="Q46" s="190"/>
      <c r="R46" s="187" t="str">
        <f>IF(Q46=0,"",LOOKUP(Q46,Sailor_No,Sailor_Name))</f>
        <v/>
      </c>
      <c r="S46" s="645"/>
      <c r="T46" s="645"/>
      <c r="U46" s="645"/>
      <c r="V46" s="697"/>
      <c r="W46" s="548"/>
      <c r="X46" s="191"/>
      <c r="Y46" s="191"/>
      <c r="Z46" s="191"/>
      <c r="AA46" s="191"/>
      <c r="AB46" s="191"/>
      <c r="AC46" s="192"/>
      <c r="AD46" s="733"/>
      <c r="AE46" s="724"/>
      <c r="AF46" s="727"/>
      <c r="AG46" s="730"/>
      <c r="AH46" s="706"/>
      <c r="AI46" s="711"/>
      <c r="AJ46" s="712"/>
      <c r="AK46" s="327" t="str">
        <f>G46</f>
        <v/>
      </c>
      <c r="AL46" s="328" t="str">
        <f>P46</f>
        <v/>
      </c>
      <c r="AM46" s="114"/>
      <c r="AN46" s="114"/>
      <c r="AO46" s="114"/>
      <c r="AP46" s="114"/>
      <c r="AQ46" s="114"/>
    </row>
    <row r="47" spans="1:43" ht="18" customHeight="1" x14ac:dyDescent="0.2">
      <c r="A47" s="731">
        <v>12</v>
      </c>
      <c r="B47" s="564" t="str">
        <f>LOOKUP(A47,Team_No,Team_Names_1)</f>
        <v>Spare-3</v>
      </c>
      <c r="C47" s="543">
        <f>'[1]Boat allocation &amp; OOD'!L16</f>
        <v>0</v>
      </c>
      <c r="D47" s="561" t="str">
        <f>IF(C47=0,"",LOOKUP(C47,Hobie_No,Sail_No))</f>
        <v/>
      </c>
      <c r="E47" s="537"/>
      <c r="F47" s="210"/>
      <c r="G47" s="211"/>
      <c r="H47" s="212"/>
      <c r="I47" s="211"/>
      <c r="J47" s="561" t="s">
        <v>1047</v>
      </c>
      <c r="K47" s="680"/>
      <c r="L47" s="682"/>
      <c r="M47" s="383"/>
      <c r="N47" s="641">
        <f>SUM(K49:M50)</f>
        <v>0</v>
      </c>
      <c r="O47" s="213"/>
      <c r="P47" s="211"/>
      <c r="Q47" s="214"/>
      <c r="R47" s="211"/>
      <c r="S47" s="690"/>
      <c r="T47" s="690"/>
      <c r="U47" s="690"/>
      <c r="V47" s="695">
        <f>SUM(S49:U50)</f>
        <v>0</v>
      </c>
      <c r="W47" s="216"/>
      <c r="X47" s="217"/>
      <c r="Y47" s="217"/>
      <c r="Z47" s="217"/>
      <c r="AA47" s="217"/>
      <c r="AB47" s="217"/>
      <c r="AC47" s="218"/>
      <c r="AD47" s="329"/>
      <c r="AE47" s="722">
        <f>N47</f>
        <v>0</v>
      </c>
      <c r="AF47" s="725">
        <f t="shared" ref="AF47" si="33">V47</f>
        <v>0</v>
      </c>
      <c r="AG47" s="728">
        <f t="shared" ref="AG47" si="34">SUM(AD47:AF50)</f>
        <v>0</v>
      </c>
      <c r="AH47" s="704">
        <f t="shared" ref="AH47" si="35">IF(AG47&gt;99,"-",(RANK(AG47,$AG$3:$AG$50,1)))</f>
        <v>1</v>
      </c>
      <c r="AI47" s="707"/>
      <c r="AJ47" s="708"/>
      <c r="AK47" s="717" t="str">
        <f>IF(B47=0,"",LOOKUP(A47,Team_No,Team_Names_2))</f>
        <v>Spare-3</v>
      </c>
      <c r="AL47" s="718"/>
      <c r="AM47" s="114"/>
      <c r="AN47" s="114"/>
      <c r="AO47" s="114"/>
      <c r="AP47" s="114"/>
      <c r="AQ47" s="114"/>
    </row>
    <row r="48" spans="1:43" ht="18" customHeight="1" x14ac:dyDescent="0.25">
      <c r="A48" s="731"/>
      <c r="B48" s="565"/>
      <c r="C48" s="544"/>
      <c r="D48" s="562"/>
      <c r="E48" s="538"/>
      <c r="F48" s="186"/>
      <c r="G48" s="187" t="str">
        <f>IF(F48=0,"",LOOKUP(F48,Sailor_No,Sailor_Name))</f>
        <v/>
      </c>
      <c r="H48" s="193"/>
      <c r="I48" s="187" t="str">
        <f>IF(H48=0,"",LOOKUP(H48,Sailor_No,Sailor_Name))</f>
        <v/>
      </c>
      <c r="J48" s="569"/>
      <c r="K48" s="681"/>
      <c r="L48" s="683"/>
      <c r="M48" s="384"/>
      <c r="N48" s="642"/>
      <c r="O48" s="202"/>
      <c r="P48" s="187" t="str">
        <f>IF(O48=0,"",LOOKUP(O48,Sailor_No,Sailor_Name))</f>
        <v/>
      </c>
      <c r="Q48" s="190"/>
      <c r="R48" s="187" t="str">
        <f>IF(Q48=0,"",LOOKUP(Q48,Sailor_No,Sailor_Name))</f>
        <v/>
      </c>
      <c r="S48" s="691"/>
      <c r="T48" s="691"/>
      <c r="U48" s="691"/>
      <c r="V48" s="696" t="e">
        <f>SUM(#REF!)</f>
        <v>#REF!</v>
      </c>
      <c r="W48" s="546" t="str">
        <f>IF(E47="N",$H$53,IF(E48="Y",0,"-"))</f>
        <v>-</v>
      </c>
      <c r="X48" s="191"/>
      <c r="Y48" s="191"/>
      <c r="Z48" s="191"/>
      <c r="AA48" s="191"/>
      <c r="AB48" s="191"/>
      <c r="AC48" s="192"/>
      <c r="AD48" s="719">
        <f>SUM(W48:AC50)</f>
        <v>0</v>
      </c>
      <c r="AE48" s="723"/>
      <c r="AF48" s="726"/>
      <c r="AG48" s="729"/>
      <c r="AH48" s="705"/>
      <c r="AI48" s="709"/>
      <c r="AJ48" s="710"/>
      <c r="AK48" s="320" t="str">
        <f>G48</f>
        <v/>
      </c>
      <c r="AL48" s="321" t="str">
        <f>P48</f>
        <v/>
      </c>
      <c r="AM48" s="114"/>
      <c r="AN48" s="114"/>
      <c r="AO48" s="114"/>
      <c r="AP48" s="114"/>
      <c r="AQ48" s="114"/>
    </row>
    <row r="49" spans="1:259" ht="18" customHeight="1" x14ac:dyDescent="0.25">
      <c r="A49" s="731"/>
      <c r="B49" s="565"/>
      <c r="C49" s="544"/>
      <c r="D49" s="562"/>
      <c r="E49" s="538"/>
      <c r="F49" s="186"/>
      <c r="G49" s="187" t="str">
        <f>IF(F49=0,"",LOOKUP(F49,Sailor_No,Sailor_Name))</f>
        <v/>
      </c>
      <c r="H49" s="193"/>
      <c r="I49" s="187" t="str">
        <f>IF(H49=0,"",LOOKUP(H49,Sailor_No,Sailor_Name))</f>
        <v/>
      </c>
      <c r="J49" s="567" t="s">
        <v>456</v>
      </c>
      <c r="K49" s="644">
        <f>IF(K47&lt;=15,K47,LOOKUP(K47,$I$53:$I$62,$L$53:$L$62))</f>
        <v>0</v>
      </c>
      <c r="L49" s="644">
        <f>IF(L48&lt;=15,L48,LOOKUP(L48,$I$53:$I$62,$L$53:$L$62))</f>
        <v>0</v>
      </c>
      <c r="M49" s="644">
        <f>IF(M48&lt;=15,M48,LOOKUP(M48,$I$53:$I$62,$L$53:$L$62))</f>
        <v>0</v>
      </c>
      <c r="N49" s="642"/>
      <c r="O49" s="202"/>
      <c r="P49" s="187" t="str">
        <f>IF(O49=0,"",LOOKUP(O49,Sailor_No,Sailor_Name))</f>
        <v/>
      </c>
      <c r="Q49" s="190"/>
      <c r="R49" s="187" t="str">
        <f>IF(Q49=0,"",LOOKUP(Q49,Sailor_No,Sailor_Name))</f>
        <v/>
      </c>
      <c r="S49" s="666">
        <f>IF(S47&lt;=15,S47,LOOKUP(S47,$I$53:$I$62,$L$53:$L$62))</f>
        <v>0</v>
      </c>
      <c r="T49" s="666">
        <f>IF(T48&lt;=15,T48,LOOKUP(T48,$I$53:$I$62,$L$53:$L$62))</f>
        <v>0</v>
      </c>
      <c r="U49" s="666">
        <f>IF(U48&lt;=15,U48,LOOKUP(U48,$I$53:$I$62,$L$53:$L$62))</f>
        <v>0</v>
      </c>
      <c r="V49" s="696"/>
      <c r="W49" s="547"/>
      <c r="X49" s="191"/>
      <c r="Y49" s="191"/>
      <c r="Z49" s="191"/>
      <c r="AA49" s="191"/>
      <c r="AB49" s="191"/>
      <c r="AC49" s="192"/>
      <c r="AD49" s="720"/>
      <c r="AE49" s="723"/>
      <c r="AF49" s="726"/>
      <c r="AG49" s="729"/>
      <c r="AH49" s="705"/>
      <c r="AI49" s="709"/>
      <c r="AJ49" s="710"/>
      <c r="AK49" s="322" t="str">
        <f>G49</f>
        <v/>
      </c>
      <c r="AL49" s="323" t="str">
        <f>P49</f>
        <v/>
      </c>
      <c r="AM49" s="121"/>
      <c r="AN49" s="114"/>
      <c r="AO49" s="114"/>
      <c r="AP49" s="114"/>
      <c r="AQ49" s="114"/>
    </row>
    <row r="50" spans="1:259" ht="18" customHeight="1" thickBot="1" x14ac:dyDescent="0.3">
      <c r="A50" s="731"/>
      <c r="B50" s="566"/>
      <c r="C50" s="545"/>
      <c r="D50" s="634"/>
      <c r="E50" s="732"/>
      <c r="F50" s="194"/>
      <c r="G50" s="195" t="str">
        <f>IF(F50=0,"",LOOKUP(F50,Sailor_No,Sailor_Name))</f>
        <v/>
      </c>
      <c r="H50" s="196"/>
      <c r="I50" s="195" t="str">
        <f>IF(H50=0,"",LOOKUP(H50,Sailor_No,Sailor_Name))</f>
        <v/>
      </c>
      <c r="J50" s="568"/>
      <c r="K50" s="645"/>
      <c r="L50" s="645"/>
      <c r="M50" s="645"/>
      <c r="N50" s="643"/>
      <c r="O50" s="207"/>
      <c r="P50" s="195" t="str">
        <f>IF(O50=0,"",LOOKUP(O50,Sailor_No,Sailor_Name))</f>
        <v/>
      </c>
      <c r="Q50" s="198"/>
      <c r="R50" s="195" t="str">
        <f>IF(Q50=0,"",LOOKUP(Q50,Sailor_No,Sailor_Name))</f>
        <v/>
      </c>
      <c r="S50" s="645"/>
      <c r="T50" s="645"/>
      <c r="U50" s="645"/>
      <c r="V50" s="697"/>
      <c r="W50" s="612"/>
      <c r="X50" s="226"/>
      <c r="Y50" s="226"/>
      <c r="Z50" s="226"/>
      <c r="AA50" s="226"/>
      <c r="AB50" s="226"/>
      <c r="AC50" s="227"/>
      <c r="AD50" s="721"/>
      <c r="AE50" s="724"/>
      <c r="AF50" s="727"/>
      <c r="AG50" s="730"/>
      <c r="AH50" s="706"/>
      <c r="AI50" s="711"/>
      <c r="AJ50" s="712"/>
      <c r="AK50" s="324" t="str">
        <f>G50</f>
        <v/>
      </c>
      <c r="AL50" s="325" t="str">
        <f>P50</f>
        <v/>
      </c>
      <c r="AM50" s="114"/>
      <c r="AN50" s="114"/>
      <c r="AO50" s="114"/>
      <c r="AP50" s="114"/>
      <c r="AQ50" s="114"/>
    </row>
    <row r="51" spans="1:259" ht="18.95" customHeight="1" thickBot="1" x14ac:dyDescent="0.3">
      <c r="A51" s="527"/>
      <c r="B51" s="103"/>
      <c r="C51" s="104"/>
      <c r="D51" s="104"/>
      <c r="E51" s="104"/>
      <c r="F51" s="105"/>
      <c r="G51" s="138"/>
      <c r="H51" s="105"/>
      <c r="I51" s="140" t="str">
        <f>IF(H51=0,"",LOOKUP(H51,Sailor_No,Sailor_Name))</f>
        <v/>
      </c>
      <c r="J51" s="140"/>
      <c r="K51" s="105"/>
      <c r="L51" s="105"/>
      <c r="M51" s="131"/>
      <c r="N51" s="162"/>
      <c r="O51" s="107"/>
      <c r="P51" s="141"/>
      <c r="Q51" s="107"/>
      <c r="R51" s="141"/>
      <c r="S51" s="107"/>
      <c r="T51" s="107"/>
      <c r="U51" s="107"/>
      <c r="V51" s="108"/>
      <c r="W51" s="107"/>
      <c r="X51" s="107"/>
      <c r="Y51" s="107"/>
      <c r="Z51" s="107"/>
      <c r="AA51" s="107"/>
      <c r="AB51" s="107"/>
      <c r="AC51" s="107"/>
      <c r="AD51" s="107"/>
      <c r="AE51" s="106"/>
      <c r="AF51" s="106"/>
      <c r="AG51" s="106"/>
      <c r="AH51" s="106"/>
      <c r="AI51" s="106"/>
      <c r="AJ51" s="106"/>
      <c r="AK51" s="106"/>
      <c r="AL51" s="330"/>
      <c r="AM51" s="121"/>
      <c r="AN51" s="121"/>
      <c r="AO51" s="121"/>
      <c r="AP51" s="121"/>
      <c r="AQ51" s="121"/>
      <c r="AR51" s="111"/>
    </row>
    <row r="52" spans="1:259" ht="18.95" customHeight="1" thickBot="1" x14ac:dyDescent="0.3">
      <c r="A52" s="527"/>
      <c r="B52" s="77" t="s">
        <v>475</v>
      </c>
      <c r="C52" s="600" t="s">
        <v>455</v>
      </c>
      <c r="D52" s="601"/>
      <c r="E52" s="601"/>
      <c r="F52" s="601"/>
      <c r="G52" s="601"/>
      <c r="H52" s="602"/>
      <c r="I52" s="603" t="s">
        <v>476</v>
      </c>
      <c r="J52" s="604"/>
      <c r="K52" s="605"/>
      <c r="L52" s="606"/>
      <c r="M52" s="132"/>
      <c r="N52" s="163"/>
      <c r="O52" s="113"/>
      <c r="P52" s="112"/>
      <c r="Q52" s="113"/>
      <c r="R52" s="635" t="s">
        <v>1021</v>
      </c>
      <c r="S52" s="636"/>
      <c r="T52" s="636"/>
      <c r="U52" s="636"/>
      <c r="V52" s="636"/>
      <c r="W52" s="636"/>
      <c r="X52" s="636"/>
      <c r="Y52" s="636"/>
      <c r="Z52" s="636"/>
      <c r="AA52" s="636"/>
      <c r="AB52" s="636"/>
      <c r="AC52" s="636"/>
      <c r="AD52" s="636"/>
      <c r="AE52" s="636"/>
      <c r="AF52" s="636"/>
      <c r="AG52" s="636"/>
      <c r="AH52" s="112"/>
      <c r="AI52" s="112"/>
      <c r="AJ52" s="112"/>
      <c r="AK52" s="330"/>
      <c r="AL52" s="106"/>
      <c r="AM52" s="114"/>
      <c r="AN52" s="114"/>
      <c r="AO52" s="114"/>
      <c r="AP52" s="114"/>
      <c r="AQ52" s="114"/>
      <c r="AR52" s="111"/>
    </row>
    <row r="53" spans="1:259" ht="18.95" customHeight="1" x14ac:dyDescent="0.25">
      <c r="A53" s="527"/>
      <c r="B53" s="78">
        <v>1</v>
      </c>
      <c r="C53" s="626" t="s">
        <v>477</v>
      </c>
      <c r="D53" s="627"/>
      <c r="E53" s="627"/>
      <c r="F53" s="627"/>
      <c r="G53" s="628"/>
      <c r="H53" s="79">
        <v>2</v>
      </c>
      <c r="I53" s="299" t="s">
        <v>478</v>
      </c>
      <c r="J53" s="158"/>
      <c r="K53" s="300">
        <v>5</v>
      </c>
      <c r="L53" s="301">
        <f>$D$60+K53</f>
        <v>14</v>
      </c>
      <c r="M53" s="598" t="s">
        <v>479</v>
      </c>
      <c r="N53" s="599"/>
      <c r="O53" s="599"/>
      <c r="P53" s="599"/>
      <c r="Q53" s="599"/>
      <c r="R53" s="624" t="s">
        <v>480</v>
      </c>
      <c r="S53" s="625"/>
      <c r="T53" s="625"/>
      <c r="U53" s="625"/>
      <c r="V53" s="625"/>
      <c r="W53" s="625"/>
      <c r="X53" s="625"/>
      <c r="Y53" s="625"/>
      <c r="Z53" s="625"/>
      <c r="AA53" s="625"/>
      <c r="AB53" s="625"/>
      <c r="AC53" s="625"/>
      <c r="AD53" s="625"/>
      <c r="AE53" s="625"/>
      <c r="AF53" s="625"/>
      <c r="AG53" s="625"/>
      <c r="AH53" s="625"/>
      <c r="AI53" s="112"/>
      <c r="AJ53" s="112"/>
      <c r="AK53" s="330"/>
      <c r="AL53" s="382"/>
      <c r="AM53" s="114"/>
      <c r="AN53" s="114"/>
      <c r="AO53" s="114"/>
      <c r="AP53" s="114"/>
      <c r="AQ53" s="114"/>
      <c r="AR53" s="111"/>
    </row>
    <row r="54" spans="1:259" ht="18.95" customHeight="1" x14ac:dyDescent="0.25">
      <c r="A54" s="527"/>
      <c r="B54" s="80">
        <v>2</v>
      </c>
      <c r="C54" s="621" t="s">
        <v>1012</v>
      </c>
      <c r="D54" s="615"/>
      <c r="E54" s="615"/>
      <c r="F54" s="615"/>
      <c r="G54" s="616"/>
      <c r="H54" s="81">
        <v>2</v>
      </c>
      <c r="I54" s="302" t="s">
        <v>481</v>
      </c>
      <c r="J54" s="159"/>
      <c r="K54" s="303">
        <v>1</v>
      </c>
      <c r="L54" s="304">
        <f>IF(D60&lt;=F1,F1+K54,D60+K54)</f>
        <v>10</v>
      </c>
      <c r="M54" s="598" t="s">
        <v>482</v>
      </c>
      <c r="N54" s="599"/>
      <c r="O54" s="599"/>
      <c r="P54" s="599"/>
      <c r="Q54" s="166"/>
      <c r="R54" s="625"/>
      <c r="S54" s="625"/>
      <c r="T54" s="625"/>
      <c r="U54" s="625"/>
      <c r="V54" s="625"/>
      <c r="W54" s="625"/>
      <c r="X54" s="625"/>
      <c r="Y54" s="625"/>
      <c r="Z54" s="625"/>
      <c r="AA54" s="625"/>
      <c r="AB54" s="625"/>
      <c r="AC54" s="625"/>
      <c r="AD54" s="625"/>
      <c r="AE54" s="625"/>
      <c r="AF54" s="625"/>
      <c r="AG54" s="625"/>
      <c r="AH54" s="625"/>
      <c r="AI54" s="386"/>
      <c r="AJ54" s="386"/>
      <c r="AK54" s="330"/>
      <c r="AL54" s="382"/>
      <c r="AM54" s="114"/>
      <c r="AN54" s="114"/>
      <c r="AO54" s="114"/>
      <c r="AP54" s="114"/>
      <c r="AQ54" s="114"/>
      <c r="AR54" s="111"/>
    </row>
    <row r="55" spans="1:259" ht="18.95" customHeight="1" x14ac:dyDescent="0.25">
      <c r="A55" s="527"/>
      <c r="B55" s="80">
        <v>3</v>
      </c>
      <c r="C55" s="621" t="s">
        <v>1013</v>
      </c>
      <c r="D55" s="615"/>
      <c r="E55" s="615"/>
      <c r="F55" s="615"/>
      <c r="G55" s="616"/>
      <c r="H55" s="81">
        <v>2</v>
      </c>
      <c r="I55" s="302" t="s">
        <v>483</v>
      </c>
      <c r="J55" s="159"/>
      <c r="K55" s="303">
        <v>1</v>
      </c>
      <c r="L55" s="304">
        <f t="shared" ref="L55:L61" si="36">$F$1+K55</f>
        <v>1</v>
      </c>
      <c r="M55" s="598" t="s">
        <v>484</v>
      </c>
      <c r="N55" s="599"/>
      <c r="O55" s="599"/>
      <c r="P55" s="599"/>
      <c r="Q55" s="166"/>
      <c r="R55" s="625"/>
      <c r="S55" s="625"/>
      <c r="T55" s="625"/>
      <c r="U55" s="625"/>
      <c r="V55" s="625"/>
      <c r="W55" s="625"/>
      <c r="X55" s="625"/>
      <c r="Y55" s="625"/>
      <c r="Z55" s="625"/>
      <c r="AA55" s="625"/>
      <c r="AB55" s="625"/>
      <c r="AC55" s="625"/>
      <c r="AD55" s="625"/>
      <c r="AE55" s="625"/>
      <c r="AF55" s="625"/>
      <c r="AG55" s="625"/>
      <c r="AH55" s="625"/>
      <c r="AI55" s="386"/>
      <c r="AJ55" s="386"/>
      <c r="AK55" s="330"/>
      <c r="AL55" s="382"/>
      <c r="AM55" s="114"/>
      <c r="AN55" s="114"/>
      <c r="AO55" s="114"/>
      <c r="AP55" s="114"/>
      <c r="AQ55" s="114"/>
      <c r="AR55" s="111"/>
    </row>
    <row r="56" spans="1:259" ht="18.95" customHeight="1" x14ac:dyDescent="0.25">
      <c r="A56" s="527"/>
      <c r="B56" s="80">
        <v>4</v>
      </c>
      <c r="C56" s="621" t="s">
        <v>1014</v>
      </c>
      <c r="D56" s="615"/>
      <c r="E56" s="615"/>
      <c r="F56" s="615"/>
      <c r="G56" s="616"/>
      <c r="H56" s="81">
        <v>0</v>
      </c>
      <c r="I56" s="302" t="s">
        <v>485</v>
      </c>
      <c r="J56" s="159"/>
      <c r="K56" s="303">
        <v>1</v>
      </c>
      <c r="L56" s="304">
        <f t="shared" si="36"/>
        <v>1</v>
      </c>
      <c r="M56" s="379" t="s">
        <v>486</v>
      </c>
      <c r="N56" s="164"/>
      <c r="O56" s="382"/>
      <c r="P56" s="382"/>
      <c r="Q56" s="166"/>
      <c r="R56" s="625"/>
      <c r="S56" s="625"/>
      <c r="T56" s="625"/>
      <c r="U56" s="625"/>
      <c r="V56" s="625"/>
      <c r="W56" s="625"/>
      <c r="X56" s="625"/>
      <c r="Y56" s="625"/>
      <c r="Z56" s="625"/>
      <c r="AA56" s="625"/>
      <c r="AB56" s="625"/>
      <c r="AC56" s="625"/>
      <c r="AD56" s="625"/>
      <c r="AE56" s="625"/>
      <c r="AF56" s="625"/>
      <c r="AG56" s="625"/>
      <c r="AH56" s="625"/>
      <c r="AI56" s="382"/>
      <c r="AJ56" s="382"/>
      <c r="AK56" s="330"/>
      <c r="AL56" s="382"/>
      <c r="AM56" s="114"/>
      <c r="AN56" s="114"/>
      <c r="AO56" s="114"/>
      <c r="AP56" s="114"/>
      <c r="AQ56" s="114"/>
      <c r="AR56" s="111"/>
    </row>
    <row r="57" spans="1:259" ht="18.95" customHeight="1" x14ac:dyDescent="0.25">
      <c r="A57" s="527"/>
      <c r="B57" s="80">
        <v>5</v>
      </c>
      <c r="C57" s="621" t="s">
        <v>1015</v>
      </c>
      <c r="D57" s="615"/>
      <c r="E57" s="615"/>
      <c r="F57" s="615"/>
      <c r="G57" s="616"/>
      <c r="H57" s="81">
        <v>0</v>
      </c>
      <c r="I57" s="302" t="s">
        <v>487</v>
      </c>
      <c r="J57" s="159"/>
      <c r="K57" s="303">
        <v>1</v>
      </c>
      <c r="L57" s="304">
        <f t="shared" si="36"/>
        <v>1</v>
      </c>
      <c r="M57" s="598" t="s">
        <v>488</v>
      </c>
      <c r="N57" s="599"/>
      <c r="O57" s="599"/>
      <c r="P57" s="599"/>
      <c r="Q57" s="166"/>
      <c r="R57" s="625"/>
      <c r="S57" s="625"/>
      <c r="T57" s="625"/>
      <c r="U57" s="625"/>
      <c r="V57" s="625"/>
      <c r="W57" s="625"/>
      <c r="X57" s="625"/>
      <c r="Y57" s="625"/>
      <c r="Z57" s="625"/>
      <c r="AA57" s="625"/>
      <c r="AB57" s="625"/>
      <c r="AC57" s="625"/>
      <c r="AD57" s="625"/>
      <c r="AE57" s="625"/>
      <c r="AF57" s="625"/>
      <c r="AG57" s="625"/>
      <c r="AH57" s="625"/>
      <c r="AI57" s="382"/>
      <c r="AJ57" s="382"/>
      <c r="AK57" s="330"/>
      <c r="AL57" s="382"/>
      <c r="AM57" s="114"/>
      <c r="AN57" s="114"/>
      <c r="AO57" s="114"/>
      <c r="AP57" s="114"/>
      <c r="AQ57" s="114"/>
      <c r="AR57" s="111"/>
    </row>
    <row r="58" spans="1:259" ht="18.95" customHeight="1" x14ac:dyDescent="0.25">
      <c r="A58" s="527"/>
      <c r="B58" s="80">
        <v>6</v>
      </c>
      <c r="C58" s="621" t="s">
        <v>1016</v>
      </c>
      <c r="D58" s="615"/>
      <c r="E58" s="615"/>
      <c r="F58" s="615"/>
      <c r="G58" s="616"/>
      <c r="H58" s="81">
        <v>0</v>
      </c>
      <c r="I58" s="302" t="s">
        <v>489</v>
      </c>
      <c r="J58" s="159"/>
      <c r="K58" s="303">
        <v>1</v>
      </c>
      <c r="L58" s="304">
        <f t="shared" si="36"/>
        <v>1</v>
      </c>
      <c r="M58" s="598" t="s">
        <v>490</v>
      </c>
      <c r="N58" s="599"/>
      <c r="O58" s="599"/>
      <c r="P58" s="599"/>
      <c r="Q58" s="599"/>
      <c r="R58" s="599"/>
      <c r="S58" s="599"/>
      <c r="T58" s="599"/>
      <c r="U58" s="599"/>
      <c r="V58" s="118"/>
      <c r="W58" s="380"/>
      <c r="X58" s="380"/>
      <c r="Y58" s="380"/>
      <c r="Z58" s="380"/>
      <c r="AA58" s="380"/>
      <c r="AB58" s="380"/>
      <c r="AC58" s="380"/>
      <c r="AD58" s="380"/>
      <c r="AE58" s="382"/>
      <c r="AF58" s="382"/>
      <c r="AG58" s="382"/>
      <c r="AH58" s="382"/>
      <c r="AI58" s="382"/>
      <c r="AJ58" s="382"/>
      <c r="AK58" s="330"/>
      <c r="AL58" s="382"/>
      <c r="AM58" s="114"/>
      <c r="AN58" s="114"/>
      <c r="AO58" s="114"/>
      <c r="AP58" s="114"/>
      <c r="AQ58" s="114"/>
      <c r="AR58" s="111"/>
    </row>
    <row r="59" spans="1:259" ht="18.95" customHeight="1" thickBot="1" x14ac:dyDescent="0.3">
      <c r="A59" s="527"/>
      <c r="B59" s="82">
        <v>7</v>
      </c>
      <c r="C59" s="613" t="s">
        <v>1017</v>
      </c>
      <c r="D59" s="614"/>
      <c r="E59" s="615"/>
      <c r="F59" s="615"/>
      <c r="G59" s="616"/>
      <c r="H59" s="81">
        <v>0</v>
      </c>
      <c r="I59" s="302" t="s">
        <v>497</v>
      </c>
      <c r="J59" s="159"/>
      <c r="K59" s="303">
        <v>1</v>
      </c>
      <c r="L59" s="304">
        <f t="shared" si="36"/>
        <v>1</v>
      </c>
      <c r="M59" s="598" t="s">
        <v>491</v>
      </c>
      <c r="N59" s="599"/>
      <c r="O59" s="599"/>
      <c r="P59" s="599"/>
      <c r="Q59" s="382"/>
      <c r="R59" s="382"/>
      <c r="S59" s="382"/>
      <c r="T59" s="382"/>
      <c r="U59" s="382"/>
      <c r="V59" s="119"/>
      <c r="W59" s="380"/>
      <c r="X59" s="380"/>
      <c r="Y59" s="380"/>
      <c r="Z59" s="380"/>
      <c r="AA59" s="380"/>
      <c r="AB59" s="380"/>
      <c r="AC59" s="380"/>
      <c r="AD59" s="380"/>
      <c r="AE59" s="382"/>
      <c r="AF59" s="382"/>
      <c r="AG59" s="382"/>
      <c r="AH59" s="382"/>
      <c r="AI59" s="382"/>
      <c r="AJ59" s="382"/>
      <c r="AK59" s="330"/>
      <c r="AL59" s="382"/>
      <c r="AM59" s="114"/>
      <c r="AN59" s="114"/>
      <c r="AO59" s="114"/>
      <c r="AP59" s="114"/>
      <c r="AQ59" s="114"/>
      <c r="AR59" s="111"/>
    </row>
    <row r="60" spans="1:259" ht="18.95" customHeight="1" thickBot="1" x14ac:dyDescent="0.3">
      <c r="A60" s="527"/>
      <c r="B60" s="639" t="s">
        <v>492</v>
      </c>
      <c r="C60" s="640"/>
      <c r="D60" s="86">
        <v>9</v>
      </c>
      <c r="E60" s="124"/>
      <c r="F60" s="713"/>
      <c r="G60" s="713"/>
      <c r="H60" s="714"/>
      <c r="I60" s="302" t="s">
        <v>493</v>
      </c>
      <c r="J60" s="159"/>
      <c r="K60" s="303"/>
      <c r="L60" s="304"/>
      <c r="M60" s="598" t="s">
        <v>494</v>
      </c>
      <c r="N60" s="599"/>
      <c r="O60" s="599"/>
      <c r="P60" s="599"/>
      <c r="Q60" s="380"/>
      <c r="R60" s="380"/>
      <c r="S60" s="380"/>
      <c r="T60" s="380"/>
      <c r="U60" s="380"/>
      <c r="V60" s="118"/>
      <c r="W60" s="380"/>
      <c r="X60" s="380"/>
      <c r="Y60" s="380"/>
      <c r="Z60" s="380"/>
      <c r="AA60" s="380"/>
      <c r="AB60" s="380"/>
      <c r="AC60" s="380"/>
      <c r="AD60" s="380"/>
      <c r="AE60" s="380"/>
      <c r="AF60" s="380"/>
      <c r="AG60" s="380"/>
      <c r="AH60" s="380"/>
      <c r="AI60" s="385"/>
      <c r="AJ60" s="385"/>
      <c r="AK60" s="385"/>
      <c r="AL60" s="385"/>
      <c r="AM60" s="121"/>
      <c r="AN60" s="121"/>
      <c r="AO60" s="121"/>
      <c r="AP60" s="121"/>
      <c r="AQ60" s="107"/>
      <c r="AR60" s="111"/>
    </row>
    <row r="61" spans="1:259" ht="18.95" customHeight="1" x14ac:dyDescent="0.25">
      <c r="A61" s="527"/>
      <c r="B61" s="622" t="s">
        <v>495</v>
      </c>
      <c r="C61" s="623"/>
      <c r="D61" s="637" t="s">
        <v>496</v>
      </c>
      <c r="E61" s="638"/>
      <c r="F61" s="715"/>
      <c r="G61" s="715"/>
      <c r="H61" s="716"/>
      <c r="I61" s="302" t="s">
        <v>497</v>
      </c>
      <c r="J61" s="159"/>
      <c r="K61" s="303">
        <v>1</v>
      </c>
      <c r="L61" s="304">
        <f t="shared" si="36"/>
        <v>1</v>
      </c>
      <c r="M61" s="598" t="s">
        <v>498</v>
      </c>
      <c r="N61" s="599"/>
      <c r="O61" s="599"/>
      <c r="P61" s="599"/>
      <c r="Q61" s="380"/>
      <c r="R61" s="380"/>
      <c r="S61" s="380"/>
      <c r="T61" s="380"/>
      <c r="U61" s="380"/>
      <c r="V61" s="118"/>
      <c r="W61" s="380"/>
      <c r="X61" s="380"/>
      <c r="Y61" s="380"/>
      <c r="Z61" s="380"/>
      <c r="AA61" s="380"/>
      <c r="AB61" s="380"/>
      <c r="AC61" s="380"/>
      <c r="AD61" s="380"/>
      <c r="AE61" s="380"/>
      <c r="AF61" s="380"/>
      <c r="AG61" s="380"/>
      <c r="AH61" s="380"/>
      <c r="AI61" s="385"/>
      <c r="AJ61" s="385"/>
      <c r="AK61" s="385"/>
      <c r="AL61" s="385"/>
      <c r="AM61" s="121"/>
      <c r="AN61" s="121"/>
      <c r="AO61" s="121"/>
      <c r="AP61" s="121"/>
      <c r="AQ61" s="107"/>
      <c r="AR61" s="111"/>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c r="EE61" s="85"/>
      <c r="EF61" s="85"/>
      <c r="EG61" s="85"/>
      <c r="EH61" s="85"/>
      <c r="EI61" s="85"/>
      <c r="EJ61" s="85"/>
      <c r="EK61" s="85"/>
      <c r="EL61" s="85"/>
      <c r="EM61" s="85"/>
      <c r="EN61" s="85"/>
      <c r="EO61" s="85"/>
      <c r="EP61" s="85"/>
      <c r="EQ61" s="85"/>
      <c r="ER61" s="85"/>
      <c r="ES61" s="85"/>
      <c r="ET61" s="85"/>
      <c r="EU61" s="85"/>
      <c r="EV61" s="85"/>
      <c r="EW61" s="85"/>
      <c r="EX61" s="85"/>
      <c r="EY61" s="85"/>
      <c r="EZ61" s="85"/>
      <c r="FA61" s="85"/>
      <c r="FB61" s="85"/>
      <c r="FC61" s="85"/>
      <c r="FD61" s="85"/>
      <c r="FE61" s="85"/>
      <c r="FF61" s="85"/>
      <c r="FG61" s="85"/>
      <c r="FH61" s="85"/>
      <c r="FI61" s="85"/>
      <c r="FJ61" s="85"/>
      <c r="FK61" s="85"/>
      <c r="FL61" s="85"/>
      <c r="FM61" s="85"/>
      <c r="FN61" s="85"/>
      <c r="FO61" s="85"/>
      <c r="FP61" s="85"/>
      <c r="FQ61" s="85"/>
      <c r="FR61" s="85"/>
      <c r="FS61" s="85"/>
      <c r="FT61" s="85"/>
      <c r="FU61" s="85"/>
      <c r="FV61" s="85"/>
      <c r="FW61" s="85"/>
      <c r="FX61" s="85"/>
      <c r="FY61" s="85"/>
      <c r="FZ61" s="85"/>
      <c r="GA61" s="85"/>
      <c r="GB61" s="85"/>
      <c r="GC61" s="85"/>
      <c r="GD61" s="85"/>
      <c r="GE61" s="85"/>
      <c r="GF61" s="85"/>
      <c r="GG61" s="85"/>
      <c r="GH61" s="85"/>
      <c r="GI61" s="85"/>
      <c r="GJ61" s="85"/>
      <c r="GK61" s="85"/>
      <c r="GL61" s="85"/>
      <c r="GM61" s="85"/>
      <c r="GN61" s="85"/>
      <c r="GO61" s="85"/>
      <c r="GP61" s="85"/>
      <c r="GQ61" s="85"/>
      <c r="GR61" s="85"/>
      <c r="GS61" s="85"/>
      <c r="GT61" s="85"/>
      <c r="GU61" s="85"/>
      <c r="GV61" s="85"/>
      <c r="GW61" s="85"/>
      <c r="GX61" s="85"/>
      <c r="GY61" s="85"/>
      <c r="GZ61" s="85"/>
      <c r="HA61" s="85"/>
      <c r="HB61" s="85"/>
      <c r="HC61" s="85"/>
      <c r="HD61" s="85"/>
      <c r="HE61" s="85"/>
      <c r="HF61" s="85"/>
      <c r="HG61" s="85"/>
      <c r="HH61" s="85"/>
      <c r="HI61" s="85"/>
      <c r="HJ61" s="85"/>
      <c r="HK61" s="85"/>
      <c r="HL61" s="85"/>
      <c r="HM61" s="85"/>
      <c r="HN61" s="85"/>
      <c r="HO61" s="85"/>
      <c r="HP61" s="85"/>
      <c r="HQ61" s="85"/>
      <c r="HR61" s="85"/>
      <c r="HS61" s="85"/>
      <c r="HT61" s="85"/>
      <c r="HU61" s="85"/>
      <c r="HV61" s="85"/>
      <c r="HW61" s="85"/>
      <c r="HX61" s="85"/>
      <c r="HY61" s="85"/>
      <c r="HZ61" s="85"/>
      <c r="IA61" s="85"/>
      <c r="IB61" s="85"/>
      <c r="IC61" s="85"/>
      <c r="ID61" s="85"/>
      <c r="IE61" s="85"/>
      <c r="IF61" s="85"/>
      <c r="IG61" s="85"/>
      <c r="IH61" s="85"/>
      <c r="II61" s="85"/>
      <c r="IJ61" s="85"/>
      <c r="IK61" s="85"/>
      <c r="IL61" s="85"/>
      <c r="IM61" s="85"/>
      <c r="IN61" s="85"/>
      <c r="IO61" s="85"/>
      <c r="IP61" s="85"/>
      <c r="IQ61" s="85"/>
      <c r="IR61" s="85"/>
      <c r="IS61" s="85"/>
      <c r="IT61" s="85"/>
      <c r="IU61" s="85"/>
      <c r="IV61" s="85"/>
      <c r="IW61" s="85"/>
      <c r="IX61" s="85"/>
      <c r="IY61" s="85"/>
    </row>
    <row r="62" spans="1:259" ht="18.95" customHeight="1" thickBot="1" x14ac:dyDescent="0.25">
      <c r="A62" s="527"/>
      <c r="B62" s="617" t="s">
        <v>499</v>
      </c>
      <c r="C62" s="618"/>
      <c r="D62" s="629" t="s">
        <v>500</v>
      </c>
      <c r="E62" s="630"/>
      <c r="F62" s="715"/>
      <c r="G62" s="715"/>
      <c r="H62" s="716"/>
      <c r="I62" s="305" t="s">
        <v>474</v>
      </c>
      <c r="J62" s="160"/>
      <c r="K62" s="306">
        <v>100</v>
      </c>
      <c r="L62" s="304">
        <f>K62</f>
        <v>100</v>
      </c>
      <c r="M62" s="619" t="s">
        <v>501</v>
      </c>
      <c r="N62" s="620"/>
      <c r="O62" s="620"/>
      <c r="P62" s="620"/>
      <c r="Q62" s="167"/>
      <c r="R62" s="381"/>
      <c r="S62" s="381"/>
      <c r="T62" s="167"/>
      <c r="U62" s="167"/>
      <c r="V62" s="168"/>
      <c r="W62" s="381"/>
      <c r="X62" s="167"/>
      <c r="Y62" s="167"/>
      <c r="Z62" s="167"/>
      <c r="AA62" s="167"/>
      <c r="AB62" s="167"/>
      <c r="AC62" s="167"/>
      <c r="AD62" s="167"/>
      <c r="AE62" s="167"/>
      <c r="AF62" s="167"/>
      <c r="AG62" s="167"/>
      <c r="AH62" s="167"/>
      <c r="AI62" s="122"/>
      <c r="AJ62" s="107"/>
      <c r="AK62" s="331"/>
      <c r="AL62" s="331"/>
      <c r="AM62" s="121"/>
      <c r="AN62" s="121"/>
      <c r="AO62" s="121"/>
      <c r="AP62" s="121"/>
      <c r="AQ62" s="107"/>
      <c r="AR62" s="111"/>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c r="EN62" s="85"/>
      <c r="EO62" s="85"/>
      <c r="EP62" s="85"/>
      <c r="EQ62" s="85"/>
      <c r="ER62" s="85"/>
      <c r="ES62" s="85"/>
      <c r="ET62" s="85"/>
      <c r="EU62" s="85"/>
      <c r="EV62" s="85"/>
      <c r="EW62" s="85"/>
      <c r="EX62" s="85"/>
      <c r="EY62" s="85"/>
      <c r="EZ62" s="85"/>
      <c r="FA62" s="85"/>
      <c r="FB62" s="85"/>
      <c r="FC62" s="85"/>
      <c r="FD62" s="85"/>
      <c r="FE62" s="85"/>
      <c r="FF62" s="85"/>
      <c r="FG62" s="85"/>
      <c r="FH62" s="85"/>
      <c r="FI62" s="85"/>
      <c r="FJ62" s="85"/>
      <c r="FK62" s="85"/>
      <c r="FL62" s="85"/>
      <c r="FM62" s="85"/>
      <c r="FN62" s="85"/>
      <c r="FO62" s="85"/>
      <c r="FP62" s="85"/>
      <c r="FQ62" s="85"/>
      <c r="FR62" s="85"/>
      <c r="FS62" s="85"/>
      <c r="FT62" s="85"/>
      <c r="FU62" s="85"/>
      <c r="FV62" s="85"/>
      <c r="FW62" s="85"/>
      <c r="FX62" s="85"/>
      <c r="FY62" s="85"/>
      <c r="FZ62" s="85"/>
      <c r="GA62" s="85"/>
      <c r="GB62" s="85"/>
      <c r="GC62" s="85"/>
      <c r="GD62" s="85"/>
      <c r="GE62" s="85"/>
      <c r="GF62" s="85"/>
      <c r="GG62" s="85"/>
      <c r="GH62" s="85"/>
      <c r="GI62" s="85"/>
      <c r="GJ62" s="85"/>
      <c r="GK62" s="85"/>
      <c r="GL62" s="85"/>
      <c r="GM62" s="85"/>
      <c r="GN62" s="85"/>
      <c r="GO62" s="85"/>
      <c r="GP62" s="85"/>
      <c r="GQ62" s="85"/>
      <c r="GR62" s="85"/>
      <c r="GS62" s="85"/>
      <c r="GT62" s="85"/>
      <c r="GU62" s="85"/>
      <c r="GV62" s="85"/>
      <c r="GW62" s="85"/>
      <c r="GX62" s="85"/>
      <c r="GY62" s="85"/>
      <c r="GZ62" s="85"/>
      <c r="HA62" s="85"/>
      <c r="HB62" s="85"/>
      <c r="HC62" s="85"/>
      <c r="HD62" s="85"/>
      <c r="HE62" s="85"/>
      <c r="HF62" s="85"/>
      <c r="HG62" s="85"/>
      <c r="HH62" s="85"/>
      <c r="HI62" s="85"/>
      <c r="HJ62" s="85"/>
      <c r="HK62" s="85"/>
      <c r="HL62" s="85"/>
      <c r="HM62" s="85"/>
      <c r="HN62" s="85"/>
      <c r="HO62" s="85"/>
      <c r="HP62" s="85"/>
      <c r="HQ62" s="85"/>
      <c r="HR62" s="85"/>
      <c r="HS62" s="85"/>
      <c r="HT62" s="85"/>
      <c r="HU62" s="85"/>
      <c r="HV62" s="85"/>
      <c r="HW62" s="85"/>
      <c r="HX62" s="85"/>
      <c r="HY62" s="85"/>
      <c r="HZ62" s="85"/>
      <c r="IA62" s="85"/>
      <c r="IB62" s="85"/>
      <c r="IC62" s="85"/>
      <c r="ID62" s="85"/>
      <c r="IE62" s="85"/>
      <c r="IF62" s="85"/>
      <c r="IG62" s="85"/>
      <c r="IH62" s="85"/>
      <c r="II62" s="85"/>
      <c r="IJ62" s="85"/>
      <c r="IK62" s="85"/>
      <c r="IL62" s="85"/>
      <c r="IM62" s="85"/>
      <c r="IN62" s="85"/>
      <c r="IO62" s="85"/>
      <c r="IP62" s="85"/>
      <c r="IQ62" s="85"/>
      <c r="IR62" s="85"/>
      <c r="IS62" s="85"/>
      <c r="IT62" s="85"/>
      <c r="IU62" s="85"/>
      <c r="IV62" s="85"/>
      <c r="IW62" s="85"/>
      <c r="IX62" s="85"/>
      <c r="IY62" s="85"/>
    </row>
  </sheetData>
  <sheetProtection sheet="1" objects="1" scenarios="1"/>
  <mergeCells count="388">
    <mergeCell ref="AE1:AF1"/>
    <mergeCell ref="AG1:AH1"/>
    <mergeCell ref="AK1:AL1"/>
    <mergeCell ref="F2:G2"/>
    <mergeCell ref="H2:I2"/>
    <mergeCell ref="O2:P2"/>
    <mergeCell ref="Q2:R2"/>
    <mergeCell ref="AI2:AJ2"/>
    <mergeCell ref="C1:D1"/>
    <mergeCell ref="G1:I1"/>
    <mergeCell ref="K1:N1"/>
    <mergeCell ref="O1:R1"/>
    <mergeCell ref="S1:V1"/>
    <mergeCell ref="W1:AD1"/>
    <mergeCell ref="L3:L4"/>
    <mergeCell ref="M3:M4"/>
    <mergeCell ref="N3:N6"/>
    <mergeCell ref="S3:S4"/>
    <mergeCell ref="T3:T4"/>
    <mergeCell ref="A3:A6"/>
    <mergeCell ref="B3:B6"/>
    <mergeCell ref="C3:C6"/>
    <mergeCell ref="D3:D6"/>
    <mergeCell ref="E3:E6"/>
    <mergeCell ref="J3:J4"/>
    <mergeCell ref="A7:A10"/>
    <mergeCell ref="B7:B10"/>
    <mergeCell ref="C7:C10"/>
    <mergeCell ref="D7:D10"/>
    <mergeCell ref="E7:E10"/>
    <mergeCell ref="J7:J8"/>
    <mergeCell ref="AH3:AH6"/>
    <mergeCell ref="AI3:AJ6"/>
    <mergeCell ref="AK3:AL3"/>
    <mergeCell ref="W4:W6"/>
    <mergeCell ref="J5:J6"/>
    <mergeCell ref="K5:K6"/>
    <mergeCell ref="L5:L6"/>
    <mergeCell ref="M5:M6"/>
    <mergeCell ref="S5:S6"/>
    <mergeCell ref="T5:T6"/>
    <mergeCell ref="U3:U4"/>
    <mergeCell ref="V3:V6"/>
    <mergeCell ref="AD3:AD6"/>
    <mergeCell ref="AE3:AE6"/>
    <mergeCell ref="AF3:AF6"/>
    <mergeCell ref="AG3:AG6"/>
    <mergeCell ref="U5:U6"/>
    <mergeCell ref="K3:K4"/>
    <mergeCell ref="AI7:AJ10"/>
    <mergeCell ref="AK7:AL7"/>
    <mergeCell ref="W8:W10"/>
    <mergeCell ref="AD8:AD10"/>
    <mergeCell ref="J9:J10"/>
    <mergeCell ref="K9:K10"/>
    <mergeCell ref="L9:L10"/>
    <mergeCell ref="M9:M10"/>
    <mergeCell ref="S9:S10"/>
    <mergeCell ref="T9:T10"/>
    <mergeCell ref="U7:U8"/>
    <mergeCell ref="V7:V10"/>
    <mergeCell ref="AE7:AE10"/>
    <mergeCell ref="AF7:AF10"/>
    <mergeCell ref="AG7:AG10"/>
    <mergeCell ref="AH7:AH10"/>
    <mergeCell ref="U9:U10"/>
    <mergeCell ref="K7:K8"/>
    <mergeCell ref="L7:L8"/>
    <mergeCell ref="M7:M8"/>
    <mergeCell ref="N7:N10"/>
    <mergeCell ref="S7:S8"/>
    <mergeCell ref="T7:T8"/>
    <mergeCell ref="L11:L12"/>
    <mergeCell ref="M11:M12"/>
    <mergeCell ref="N11:N14"/>
    <mergeCell ref="S11:S12"/>
    <mergeCell ref="T11:T12"/>
    <mergeCell ref="A11:A14"/>
    <mergeCell ref="B11:B14"/>
    <mergeCell ref="C11:C14"/>
    <mergeCell ref="D11:D14"/>
    <mergeCell ref="E11:E14"/>
    <mergeCell ref="J11:J12"/>
    <mergeCell ref="A15:A18"/>
    <mergeCell ref="B15:B18"/>
    <mergeCell ref="C15:C18"/>
    <mergeCell ref="D15:D18"/>
    <mergeCell ref="E15:E18"/>
    <mergeCell ref="J15:J16"/>
    <mergeCell ref="AI11:AJ14"/>
    <mergeCell ref="AK11:AL11"/>
    <mergeCell ref="W12:W14"/>
    <mergeCell ref="AD12:AD14"/>
    <mergeCell ref="J13:J14"/>
    <mergeCell ref="K13:K14"/>
    <mergeCell ref="L13:L14"/>
    <mergeCell ref="M13:M14"/>
    <mergeCell ref="S13:S14"/>
    <mergeCell ref="T13:T14"/>
    <mergeCell ref="U11:U12"/>
    <mergeCell ref="V11:V14"/>
    <mergeCell ref="AE11:AE14"/>
    <mergeCell ref="AF11:AF14"/>
    <mergeCell ref="AG11:AG14"/>
    <mergeCell ref="AH11:AH14"/>
    <mergeCell ref="U13:U14"/>
    <mergeCell ref="K11:K12"/>
    <mergeCell ref="AI15:AJ18"/>
    <mergeCell ref="AK15:AL15"/>
    <mergeCell ref="W16:W18"/>
    <mergeCell ref="AD16:AD18"/>
    <mergeCell ref="J17:J18"/>
    <mergeCell ref="K17:K18"/>
    <mergeCell ref="L17:L18"/>
    <mergeCell ref="M17:M18"/>
    <mergeCell ref="S17:S18"/>
    <mergeCell ref="T17:T18"/>
    <mergeCell ref="U15:U16"/>
    <mergeCell ref="V15:V18"/>
    <mergeCell ref="AE15:AE18"/>
    <mergeCell ref="AF15:AF18"/>
    <mergeCell ref="AG15:AG18"/>
    <mergeCell ref="AH15:AH18"/>
    <mergeCell ref="U17:U18"/>
    <mergeCell ref="K15:K16"/>
    <mergeCell ref="L15:L16"/>
    <mergeCell ref="M15:M16"/>
    <mergeCell ref="N15:N18"/>
    <mergeCell ref="S15:S16"/>
    <mergeCell ref="T15:T16"/>
    <mergeCell ref="L19:L20"/>
    <mergeCell ref="M19:M20"/>
    <mergeCell ref="N19:N22"/>
    <mergeCell ref="S19:S20"/>
    <mergeCell ref="T19:T20"/>
    <mergeCell ref="A19:A22"/>
    <mergeCell ref="B19:B22"/>
    <mergeCell ref="C19:C22"/>
    <mergeCell ref="D19:D22"/>
    <mergeCell ref="E19:E22"/>
    <mergeCell ref="J19:J20"/>
    <mergeCell ref="A23:A26"/>
    <mergeCell ref="B23:B26"/>
    <mergeCell ref="C23:C26"/>
    <mergeCell ref="D23:D26"/>
    <mergeCell ref="E23:E26"/>
    <mergeCell ref="J23:J24"/>
    <mergeCell ref="AI19:AJ22"/>
    <mergeCell ref="AK19:AL19"/>
    <mergeCell ref="W20:W22"/>
    <mergeCell ref="AD20:AD22"/>
    <mergeCell ref="J21:J22"/>
    <mergeCell ref="K21:K22"/>
    <mergeCell ref="L21:L22"/>
    <mergeCell ref="M21:M22"/>
    <mergeCell ref="S21:S22"/>
    <mergeCell ref="T21:T22"/>
    <mergeCell ref="U19:U20"/>
    <mergeCell ref="V19:V22"/>
    <mergeCell ref="AE19:AE22"/>
    <mergeCell ref="AF19:AF22"/>
    <mergeCell ref="AG19:AG22"/>
    <mergeCell ref="AH19:AH22"/>
    <mergeCell ref="U21:U22"/>
    <mergeCell ref="K19:K20"/>
    <mergeCell ref="AI23:AJ26"/>
    <mergeCell ref="AK23:AL23"/>
    <mergeCell ref="W24:W26"/>
    <mergeCell ref="AD24:AD26"/>
    <mergeCell ref="J25:J26"/>
    <mergeCell ref="K25:K26"/>
    <mergeCell ref="L25:L26"/>
    <mergeCell ref="M25:M26"/>
    <mergeCell ref="S25:S26"/>
    <mergeCell ref="T25:T26"/>
    <mergeCell ref="U23:U24"/>
    <mergeCell ref="V23:V26"/>
    <mergeCell ref="AE23:AE26"/>
    <mergeCell ref="AF23:AF26"/>
    <mergeCell ref="AG23:AG26"/>
    <mergeCell ref="AH23:AH26"/>
    <mergeCell ref="U25:U26"/>
    <mergeCell ref="K23:K24"/>
    <mergeCell ref="L23:L24"/>
    <mergeCell ref="M23:M24"/>
    <mergeCell ref="N23:N26"/>
    <mergeCell ref="S23:S24"/>
    <mergeCell ref="T23:T24"/>
    <mergeCell ref="L27:L28"/>
    <mergeCell ref="M27:M28"/>
    <mergeCell ref="N27:N30"/>
    <mergeCell ref="S27:S28"/>
    <mergeCell ref="T27:T28"/>
    <mergeCell ref="A27:A30"/>
    <mergeCell ref="B27:B30"/>
    <mergeCell ref="C27:C30"/>
    <mergeCell ref="D27:D30"/>
    <mergeCell ref="E27:E30"/>
    <mergeCell ref="J27:J28"/>
    <mergeCell ref="A31:A34"/>
    <mergeCell ref="B31:B34"/>
    <mergeCell ref="C31:C34"/>
    <mergeCell ref="D31:D34"/>
    <mergeCell ref="E31:E34"/>
    <mergeCell ref="J31:J32"/>
    <mergeCell ref="AI27:AJ30"/>
    <mergeCell ref="AK27:AL27"/>
    <mergeCell ref="W28:W30"/>
    <mergeCell ref="AD28:AD30"/>
    <mergeCell ref="J29:J30"/>
    <mergeCell ref="K29:K30"/>
    <mergeCell ref="L29:L30"/>
    <mergeCell ref="M29:M30"/>
    <mergeCell ref="S29:S30"/>
    <mergeCell ref="T29:T30"/>
    <mergeCell ref="U27:U28"/>
    <mergeCell ref="V27:V30"/>
    <mergeCell ref="AE27:AE30"/>
    <mergeCell ref="AF27:AF30"/>
    <mergeCell ref="AG27:AG30"/>
    <mergeCell ref="AH27:AH30"/>
    <mergeCell ref="U29:U30"/>
    <mergeCell ref="K27:K28"/>
    <mergeCell ref="AI31:AJ34"/>
    <mergeCell ref="AK31:AL31"/>
    <mergeCell ref="W32:W34"/>
    <mergeCell ref="AD32:AD34"/>
    <mergeCell ref="J33:J34"/>
    <mergeCell ref="K33:K34"/>
    <mergeCell ref="L33:L34"/>
    <mergeCell ref="M33:M34"/>
    <mergeCell ref="S33:S34"/>
    <mergeCell ref="T33:T34"/>
    <mergeCell ref="U31:U32"/>
    <mergeCell ref="V31:V34"/>
    <mergeCell ref="AE31:AE34"/>
    <mergeCell ref="AF31:AF34"/>
    <mergeCell ref="AG31:AG34"/>
    <mergeCell ref="AH31:AH34"/>
    <mergeCell ref="U33:U34"/>
    <mergeCell ref="K31:K32"/>
    <mergeCell ref="L31:L32"/>
    <mergeCell ref="M31:M32"/>
    <mergeCell ref="N31:N34"/>
    <mergeCell ref="S31:S32"/>
    <mergeCell ref="T31:T32"/>
    <mergeCell ref="L35:L36"/>
    <mergeCell ref="M35:M36"/>
    <mergeCell ref="N35:N38"/>
    <mergeCell ref="S35:S36"/>
    <mergeCell ref="T35:T36"/>
    <mergeCell ref="A35:A38"/>
    <mergeCell ref="B35:B38"/>
    <mergeCell ref="C35:C38"/>
    <mergeCell ref="D35:D38"/>
    <mergeCell ref="E35:E38"/>
    <mergeCell ref="J35:J36"/>
    <mergeCell ref="A39:A42"/>
    <mergeCell ref="B39:B42"/>
    <mergeCell ref="C39:C42"/>
    <mergeCell ref="D39:D42"/>
    <mergeCell ref="E39:E42"/>
    <mergeCell ref="J39:J40"/>
    <mergeCell ref="AI35:AJ38"/>
    <mergeCell ref="AK35:AL35"/>
    <mergeCell ref="W36:W38"/>
    <mergeCell ref="AD36:AD38"/>
    <mergeCell ref="J37:J38"/>
    <mergeCell ref="K37:K38"/>
    <mergeCell ref="L37:L38"/>
    <mergeCell ref="M37:M38"/>
    <mergeCell ref="S37:S38"/>
    <mergeCell ref="T37:T38"/>
    <mergeCell ref="U35:U36"/>
    <mergeCell ref="V35:V38"/>
    <mergeCell ref="AE35:AE38"/>
    <mergeCell ref="AF35:AF38"/>
    <mergeCell ref="AG35:AG38"/>
    <mergeCell ref="AH35:AH38"/>
    <mergeCell ref="U37:U38"/>
    <mergeCell ref="K35:K36"/>
    <mergeCell ref="AI39:AJ42"/>
    <mergeCell ref="AK39:AL39"/>
    <mergeCell ref="W40:W42"/>
    <mergeCell ref="AD40:AD42"/>
    <mergeCell ref="J41:J42"/>
    <mergeCell ref="K41:K42"/>
    <mergeCell ref="L41:L42"/>
    <mergeCell ref="M41:M42"/>
    <mergeCell ref="S41:S42"/>
    <mergeCell ref="T41:T42"/>
    <mergeCell ref="U39:U40"/>
    <mergeCell ref="V39:V42"/>
    <mergeCell ref="AE39:AE42"/>
    <mergeCell ref="AF39:AF42"/>
    <mergeCell ref="AG39:AG42"/>
    <mergeCell ref="AH39:AH42"/>
    <mergeCell ref="U41:U42"/>
    <mergeCell ref="K39:K40"/>
    <mergeCell ref="L39:L40"/>
    <mergeCell ref="M39:M40"/>
    <mergeCell ref="N39:N42"/>
    <mergeCell ref="S39:S40"/>
    <mergeCell ref="T39:T40"/>
    <mergeCell ref="L43:L44"/>
    <mergeCell ref="M43:M44"/>
    <mergeCell ref="N43:N46"/>
    <mergeCell ref="S43:S44"/>
    <mergeCell ref="T43:T44"/>
    <mergeCell ref="A43:A46"/>
    <mergeCell ref="B43:B46"/>
    <mergeCell ref="C43:C46"/>
    <mergeCell ref="D43:D46"/>
    <mergeCell ref="E43:E46"/>
    <mergeCell ref="J43:J44"/>
    <mergeCell ref="A47:A50"/>
    <mergeCell ref="B47:B50"/>
    <mergeCell ref="C47:C50"/>
    <mergeCell ref="D47:D50"/>
    <mergeCell ref="E47:E50"/>
    <mergeCell ref="J47:J48"/>
    <mergeCell ref="AI43:AJ46"/>
    <mergeCell ref="AK43:AL43"/>
    <mergeCell ref="W44:W46"/>
    <mergeCell ref="AD44:AD46"/>
    <mergeCell ref="J45:J46"/>
    <mergeCell ref="K45:K46"/>
    <mergeCell ref="L45:L46"/>
    <mergeCell ref="M45:M46"/>
    <mergeCell ref="S45:S46"/>
    <mergeCell ref="T45:T46"/>
    <mergeCell ref="U43:U44"/>
    <mergeCell ref="V43:V46"/>
    <mergeCell ref="AE43:AE46"/>
    <mergeCell ref="AF43:AF46"/>
    <mergeCell ref="AG43:AG46"/>
    <mergeCell ref="AH43:AH46"/>
    <mergeCell ref="U45:U46"/>
    <mergeCell ref="K43:K44"/>
    <mergeCell ref="AK47:AL47"/>
    <mergeCell ref="W48:W50"/>
    <mergeCell ref="AD48:AD50"/>
    <mergeCell ref="J49:J50"/>
    <mergeCell ref="K49:K50"/>
    <mergeCell ref="L49:L50"/>
    <mergeCell ref="M49:M50"/>
    <mergeCell ref="S49:S50"/>
    <mergeCell ref="T49:T50"/>
    <mergeCell ref="U49:U50"/>
    <mergeCell ref="V47:V50"/>
    <mergeCell ref="AE47:AE50"/>
    <mergeCell ref="AF47:AF50"/>
    <mergeCell ref="AG47:AG50"/>
    <mergeCell ref="AH47:AH50"/>
    <mergeCell ref="AI47:AJ50"/>
    <mergeCell ref="K47:K48"/>
    <mergeCell ref="L47:L48"/>
    <mergeCell ref="N47:N50"/>
    <mergeCell ref="S47:S48"/>
    <mergeCell ref="T47:T48"/>
    <mergeCell ref="U47:U48"/>
    <mergeCell ref="A51:A62"/>
    <mergeCell ref="C52:H52"/>
    <mergeCell ref="I52:L52"/>
    <mergeCell ref="R52:AG52"/>
    <mergeCell ref="C53:G53"/>
    <mergeCell ref="M53:Q53"/>
    <mergeCell ref="R53:AH57"/>
    <mergeCell ref="C54:G54"/>
    <mergeCell ref="M54:P54"/>
    <mergeCell ref="C55:G55"/>
    <mergeCell ref="M62:P62"/>
    <mergeCell ref="C59:G59"/>
    <mergeCell ref="M59:P59"/>
    <mergeCell ref="B60:C60"/>
    <mergeCell ref="F60:H62"/>
    <mergeCell ref="M60:P60"/>
    <mergeCell ref="B61:C61"/>
    <mergeCell ref="D61:E61"/>
    <mergeCell ref="M61:P61"/>
    <mergeCell ref="B62:C62"/>
    <mergeCell ref="D62:E62"/>
    <mergeCell ref="M55:P55"/>
    <mergeCell ref="C56:G56"/>
    <mergeCell ref="C57:G57"/>
    <mergeCell ref="M57:P57"/>
    <mergeCell ref="C58:G58"/>
    <mergeCell ref="M58:U58"/>
  </mergeCells>
  <pageMargins left="0.11811023622047245" right="0.11811023622047245" top="0.15748031496062992" bottom="0.15748031496062992" header="0.31496062992125984" footer="0.31496062992125984"/>
  <pageSetup paperSize="9" scale="4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Y62"/>
  <sheetViews>
    <sheetView view="pageBreakPreview" zoomScale="58" zoomScaleNormal="70" zoomScaleSheetLayoutView="58" workbookViewId="0">
      <selection activeCell="S31" sqref="S31:S32"/>
    </sheetView>
  </sheetViews>
  <sheetFormatPr defaultColWidth="6.59765625" defaultRowHeight="15" x14ac:dyDescent="0.2"/>
  <cols>
    <col min="1" max="1" width="3.296875" style="83" customWidth="1"/>
    <col min="2" max="2" width="12.69921875" style="84" customWidth="1"/>
    <col min="3" max="3" width="4.8984375" style="84" customWidth="1"/>
    <col min="4" max="4" width="4.5" style="84" customWidth="1"/>
    <col min="5" max="5" width="7.296875" style="84" customWidth="1"/>
    <col min="6" max="6" width="4.8984375" style="87" customWidth="1"/>
    <col min="7" max="7" width="15.19921875" style="139" customWidth="1"/>
    <col min="8" max="8" width="4.796875" style="87" customWidth="1"/>
    <col min="9" max="9" width="15.09765625" style="139" customWidth="1"/>
    <col min="10" max="10" width="7.296875" style="139" customWidth="1"/>
    <col min="11" max="13" width="5.19921875" style="87" customWidth="1"/>
    <col min="14" max="14" width="5.19921875" style="165" customWidth="1"/>
    <col min="15" max="15" width="4.8984375" style="87" customWidth="1"/>
    <col min="16" max="16" width="15.09765625" style="139" customWidth="1"/>
    <col min="17" max="17" width="5.09765625" style="87" customWidth="1"/>
    <col min="18" max="18" width="15.19921875" style="139" customWidth="1"/>
    <col min="19" max="21" width="5.19921875" style="87" customWidth="1"/>
    <col min="22" max="22" width="5.19921875" style="88" customWidth="1"/>
    <col min="23" max="29" width="2.796875" style="89" customWidth="1"/>
    <col min="30" max="30" width="5.19921875" style="89" customWidth="1"/>
    <col min="31" max="32" width="5.296875" style="84" customWidth="1"/>
    <col min="33" max="34" width="7.59765625" style="84" customWidth="1"/>
    <col min="35" max="36" width="12.796875" style="84" customWidth="1"/>
    <col min="37" max="38" width="14.69921875" style="84" customWidth="1"/>
    <col min="39" max="43" width="6.59765625" style="111" customWidth="1"/>
    <col min="44" max="259" width="6.59765625" style="84" customWidth="1"/>
    <col min="260" max="16384" width="6.59765625" style="85"/>
  </cols>
  <sheetData>
    <row r="1" spans="1:43" ht="54" customHeight="1" thickBot="1" x14ac:dyDescent="0.25">
      <c r="A1" s="377"/>
      <c r="B1" s="170" t="s">
        <v>449</v>
      </c>
      <c r="C1" s="753"/>
      <c r="D1" s="754"/>
      <c r="E1" s="171" t="s">
        <v>450</v>
      </c>
      <c r="F1" s="172"/>
      <c r="G1" s="588" t="s">
        <v>451</v>
      </c>
      <c r="H1" s="589"/>
      <c r="I1" s="589"/>
      <c r="J1" s="378"/>
      <c r="K1" s="588" t="s">
        <v>452</v>
      </c>
      <c r="L1" s="588"/>
      <c r="M1" s="588"/>
      <c r="N1" s="660"/>
      <c r="O1" s="592" t="s">
        <v>453</v>
      </c>
      <c r="P1" s="593"/>
      <c r="Q1" s="593"/>
      <c r="R1" s="593"/>
      <c r="S1" s="661" t="s">
        <v>454</v>
      </c>
      <c r="T1" s="661"/>
      <c r="U1" s="661"/>
      <c r="V1" s="662"/>
      <c r="W1" s="573" t="s">
        <v>455</v>
      </c>
      <c r="X1" s="574"/>
      <c r="Y1" s="574"/>
      <c r="Z1" s="574"/>
      <c r="AA1" s="574"/>
      <c r="AB1" s="574"/>
      <c r="AC1" s="574"/>
      <c r="AD1" s="575"/>
      <c r="AE1" s="576" t="s">
        <v>456</v>
      </c>
      <c r="AF1" s="577"/>
      <c r="AG1" s="578" t="s">
        <v>457</v>
      </c>
      <c r="AH1" s="579"/>
      <c r="AI1" s="173" t="s">
        <v>1025</v>
      </c>
      <c r="AJ1" s="432"/>
      <c r="AK1" s="741" t="s">
        <v>459</v>
      </c>
      <c r="AL1" s="742"/>
      <c r="AM1" s="121"/>
      <c r="AN1" s="121"/>
      <c r="AO1" s="121"/>
      <c r="AP1" s="121"/>
      <c r="AQ1" s="121"/>
    </row>
    <row r="2" spans="1:43" ht="57.75" customHeight="1" thickBot="1" x14ac:dyDescent="0.25">
      <c r="A2" s="377"/>
      <c r="B2" s="307" t="s">
        <v>1</v>
      </c>
      <c r="C2" s="308" t="s">
        <v>460</v>
      </c>
      <c r="D2" s="309" t="s">
        <v>4</v>
      </c>
      <c r="E2" s="310" t="s">
        <v>461</v>
      </c>
      <c r="F2" s="743" t="s">
        <v>462</v>
      </c>
      <c r="G2" s="744"/>
      <c r="H2" s="745" t="s">
        <v>463</v>
      </c>
      <c r="I2" s="746"/>
      <c r="J2" s="298"/>
      <c r="K2" s="332" t="s">
        <v>464</v>
      </c>
      <c r="L2" s="332" t="s">
        <v>465</v>
      </c>
      <c r="M2" s="332" t="s">
        <v>466</v>
      </c>
      <c r="N2" s="236" t="s">
        <v>467</v>
      </c>
      <c r="O2" s="747" t="s">
        <v>462</v>
      </c>
      <c r="P2" s="748"/>
      <c r="Q2" s="749" t="s">
        <v>463</v>
      </c>
      <c r="R2" s="750"/>
      <c r="S2" s="334" t="s">
        <v>468</v>
      </c>
      <c r="T2" s="334" t="s">
        <v>469</v>
      </c>
      <c r="U2" s="335" t="s">
        <v>470</v>
      </c>
      <c r="V2" s="337" t="s">
        <v>471</v>
      </c>
      <c r="W2" s="311" t="s">
        <v>1022</v>
      </c>
      <c r="X2" s="312">
        <v>1</v>
      </c>
      <c r="Y2" s="312">
        <v>2</v>
      </c>
      <c r="Z2" s="312">
        <v>3</v>
      </c>
      <c r="AA2" s="312">
        <v>4</v>
      </c>
      <c r="AB2" s="312">
        <v>5</v>
      </c>
      <c r="AC2" s="312">
        <v>6</v>
      </c>
      <c r="AD2" s="313" t="s">
        <v>1018</v>
      </c>
      <c r="AE2" s="314" t="s">
        <v>1019</v>
      </c>
      <c r="AF2" s="315" t="s">
        <v>1076</v>
      </c>
      <c r="AG2" s="316" t="s">
        <v>1020</v>
      </c>
      <c r="AH2" s="317" t="s">
        <v>472</v>
      </c>
      <c r="AI2" s="751" t="s">
        <v>458</v>
      </c>
      <c r="AJ2" s="752"/>
      <c r="AK2" s="318" t="s">
        <v>1023</v>
      </c>
      <c r="AL2" s="319" t="s">
        <v>1024</v>
      </c>
      <c r="AM2" s="121"/>
      <c r="AN2" s="121"/>
      <c r="AO2" s="121"/>
      <c r="AP2" s="121"/>
      <c r="AQ2" s="121"/>
    </row>
    <row r="3" spans="1:43" ht="17.25" customHeight="1" x14ac:dyDescent="0.2">
      <c r="A3" s="731">
        <v>1</v>
      </c>
      <c r="B3" s="654" t="str">
        <f>LOOKUP(A3,Team_No,Team_Names_1)</f>
        <v>S-Tur</v>
      </c>
      <c r="C3" s="543" t="str">
        <f>'Boat allocation &amp; OOD'!G4</f>
        <v>H17</v>
      </c>
      <c r="D3" s="561" t="str">
        <f>IF(C3=0,"",LOOKUP(C3,Hobie_No,Sail_No))</f>
        <v>592</v>
      </c>
      <c r="E3" s="534"/>
      <c r="F3" s="175"/>
      <c r="G3" s="176"/>
      <c r="H3" s="177"/>
      <c r="I3" s="176"/>
      <c r="J3" s="561" t="s">
        <v>1047</v>
      </c>
      <c r="K3" s="665"/>
      <c r="L3" s="665"/>
      <c r="M3" s="665"/>
      <c r="N3" s="641">
        <f>SUM(K5:M5)</f>
        <v>0</v>
      </c>
      <c r="O3" s="179"/>
      <c r="P3" s="176"/>
      <c r="Q3" s="180"/>
      <c r="R3" s="176"/>
      <c r="S3" s="690"/>
      <c r="T3" s="690"/>
      <c r="U3" s="690"/>
      <c r="V3" s="695">
        <f>SUM(S5:U6)</f>
        <v>0</v>
      </c>
      <c r="W3" s="182"/>
      <c r="X3" s="183"/>
      <c r="Y3" s="183"/>
      <c r="Z3" s="183"/>
      <c r="AA3" s="183"/>
      <c r="AB3" s="183"/>
      <c r="AC3" s="184"/>
      <c r="AD3" s="738">
        <f>SUM(W4:AC6)</f>
        <v>0</v>
      </c>
      <c r="AE3" s="722">
        <f>N3</f>
        <v>0</v>
      </c>
      <c r="AF3" s="725">
        <f>V3</f>
        <v>0</v>
      </c>
      <c r="AG3" s="728">
        <f>SUM(AD3:AF6)</f>
        <v>0</v>
      </c>
      <c r="AH3" s="704">
        <f t="shared" ref="AH3" si="0">IF(AG3&gt;99,"-",(RANK(AG3,$AG$3:$AG$50,1)))</f>
        <v>1</v>
      </c>
      <c r="AI3" s="707"/>
      <c r="AJ3" s="708"/>
      <c r="AK3" s="717" t="str">
        <f>IF(B3=0,"",LOOKUP(A3,Team_No,Team_Names_2))</f>
        <v>Surfin Turtles</v>
      </c>
      <c r="AL3" s="718"/>
      <c r="AM3" s="121"/>
      <c r="AN3" s="121"/>
      <c r="AO3" s="121"/>
      <c r="AP3" s="121"/>
      <c r="AQ3" s="121"/>
    </row>
    <row r="4" spans="1:43" ht="18" customHeight="1" x14ac:dyDescent="0.25">
      <c r="A4" s="731"/>
      <c r="B4" s="655"/>
      <c r="C4" s="544"/>
      <c r="D4" s="562"/>
      <c r="E4" s="535"/>
      <c r="F4" s="186"/>
      <c r="G4" s="187" t="str">
        <f t="shared" ref="G4:G6" si="1">IF(F4=0,"",LOOKUP(F4,Sailor_No,Sailor_Name))</f>
        <v/>
      </c>
      <c r="H4" s="188"/>
      <c r="I4" s="187" t="str">
        <f>IF(H4=0,"",LOOKUP(H4,[1]Sailors!$A$2:$A$400,[1]Sailors!$C$2:$C$400))</f>
        <v/>
      </c>
      <c r="J4" s="569"/>
      <c r="K4" s="664"/>
      <c r="L4" s="664"/>
      <c r="M4" s="664"/>
      <c r="N4" s="642"/>
      <c r="O4" s="189"/>
      <c r="P4" s="187" t="str">
        <f t="shared" ref="P4:P6" si="2">IF(O4=0,"",LOOKUP(O4,Sailor_No,Sailor_Name))</f>
        <v/>
      </c>
      <c r="Q4" s="190"/>
      <c r="R4" s="187" t="str">
        <f t="shared" ref="R4:R6" si="3">IF(Q4=0,"",LOOKUP(Q4,Sailor_No,Sailor_Name))</f>
        <v/>
      </c>
      <c r="S4" s="691"/>
      <c r="T4" s="691"/>
      <c r="U4" s="691"/>
      <c r="V4" s="696" t="e">
        <f>SUM(#REF!)</f>
        <v>#REF!</v>
      </c>
      <c r="W4" s="546" t="str">
        <f>IF(E3="N",$H$53,IF(E4="Y",0,"-"))</f>
        <v>-</v>
      </c>
      <c r="X4" s="191"/>
      <c r="Y4" s="191"/>
      <c r="Z4" s="191"/>
      <c r="AA4" s="191"/>
      <c r="AB4" s="191"/>
      <c r="AC4" s="192"/>
      <c r="AD4" s="739"/>
      <c r="AE4" s="723"/>
      <c r="AF4" s="726"/>
      <c r="AG4" s="729"/>
      <c r="AH4" s="705"/>
      <c r="AI4" s="709"/>
      <c r="AJ4" s="710"/>
      <c r="AK4" s="320" t="str">
        <f>G4</f>
        <v/>
      </c>
      <c r="AL4" s="321" t="str">
        <f>P4</f>
        <v/>
      </c>
      <c r="AM4" s="121"/>
      <c r="AN4" s="121"/>
      <c r="AO4" s="121"/>
      <c r="AP4" s="121"/>
      <c r="AQ4" s="121"/>
    </row>
    <row r="5" spans="1:43" ht="18" customHeight="1" x14ac:dyDescent="0.25">
      <c r="A5" s="731"/>
      <c r="B5" s="655"/>
      <c r="C5" s="544"/>
      <c r="D5" s="562"/>
      <c r="E5" s="535"/>
      <c r="F5" s="186"/>
      <c r="G5" s="187" t="str">
        <f t="shared" si="1"/>
        <v/>
      </c>
      <c r="H5" s="193"/>
      <c r="I5" s="187" t="str">
        <f t="shared" ref="I5:I6" si="4">IF(H5=0,"",LOOKUP(H5,Sailor_No,Sailor_Name))</f>
        <v/>
      </c>
      <c r="J5" s="567" t="s">
        <v>456</v>
      </c>
      <c r="K5" s="666">
        <f>IF(K3&lt;=15,K3,LOOKUP(K3,$I$53:$I$62,$L$53:$L$62))</f>
        <v>0</v>
      </c>
      <c r="L5" s="666">
        <f>IF(L3&lt;=15,L3,LOOKUP(L3,$I$53:$I$62,$L$53:$L$62))</f>
        <v>0</v>
      </c>
      <c r="M5" s="667">
        <f>IF(M3&lt;=15,M3,LOOKUP(M3,$I$53:$I$62,$L$53:$L$62))</f>
        <v>0</v>
      </c>
      <c r="N5" s="642"/>
      <c r="O5" s="189"/>
      <c r="P5" s="187" t="str">
        <f t="shared" si="2"/>
        <v/>
      </c>
      <c r="Q5" s="190"/>
      <c r="R5" s="187" t="str">
        <f t="shared" si="3"/>
        <v/>
      </c>
      <c r="S5" s="666">
        <f>IF(S3&lt;=15,S3,LOOKUP(S3,$I$53:$I$62,$L$53:$L$62))</f>
        <v>0</v>
      </c>
      <c r="T5" s="666">
        <f>IF(T3&lt;=15,T3,LOOKUP(T3,$I$53:$I$62,$L$53:$L$62))</f>
        <v>0</v>
      </c>
      <c r="U5" s="666">
        <f>IF(U3&lt;=15,U3,LOOKUP(U3,$I$53:$I$62,$L$53:$L$62))</f>
        <v>0</v>
      </c>
      <c r="V5" s="696"/>
      <c r="W5" s="547"/>
      <c r="X5" s="191"/>
      <c r="Y5" s="191"/>
      <c r="Z5" s="191"/>
      <c r="AA5" s="191"/>
      <c r="AB5" s="191"/>
      <c r="AC5" s="192"/>
      <c r="AD5" s="739"/>
      <c r="AE5" s="723"/>
      <c r="AF5" s="726"/>
      <c r="AG5" s="729"/>
      <c r="AH5" s="705"/>
      <c r="AI5" s="709"/>
      <c r="AJ5" s="710"/>
      <c r="AK5" s="322" t="str">
        <f>G5</f>
        <v/>
      </c>
      <c r="AL5" s="323" t="str">
        <f>P5</f>
        <v/>
      </c>
      <c r="AM5" s="121"/>
      <c r="AN5" s="121"/>
      <c r="AO5" s="121"/>
      <c r="AP5" s="121"/>
      <c r="AQ5" s="121"/>
    </row>
    <row r="6" spans="1:43" ht="18" customHeight="1" thickBot="1" x14ac:dyDescent="0.3">
      <c r="A6" s="731"/>
      <c r="B6" s="656"/>
      <c r="C6" s="545"/>
      <c r="D6" s="563"/>
      <c r="E6" s="536"/>
      <c r="F6" s="194"/>
      <c r="G6" s="195" t="str">
        <f t="shared" si="1"/>
        <v/>
      </c>
      <c r="H6" s="196"/>
      <c r="I6" s="195" t="str">
        <f t="shared" si="4"/>
        <v/>
      </c>
      <c r="J6" s="568"/>
      <c r="K6" s="645"/>
      <c r="L6" s="645"/>
      <c r="M6" s="668"/>
      <c r="N6" s="643"/>
      <c r="O6" s="197"/>
      <c r="P6" s="195" t="str">
        <f t="shared" si="2"/>
        <v/>
      </c>
      <c r="Q6" s="198"/>
      <c r="R6" s="195" t="str">
        <f t="shared" si="3"/>
        <v/>
      </c>
      <c r="S6" s="645"/>
      <c r="T6" s="645"/>
      <c r="U6" s="645"/>
      <c r="V6" s="697"/>
      <c r="W6" s="548"/>
      <c r="X6" s="199"/>
      <c r="Y6" s="199"/>
      <c r="Z6" s="199"/>
      <c r="AA6" s="199"/>
      <c r="AB6" s="199"/>
      <c r="AC6" s="200"/>
      <c r="AD6" s="740"/>
      <c r="AE6" s="724"/>
      <c r="AF6" s="727"/>
      <c r="AG6" s="730"/>
      <c r="AH6" s="706"/>
      <c r="AI6" s="711"/>
      <c r="AJ6" s="712"/>
      <c r="AK6" s="324" t="str">
        <f>G6</f>
        <v/>
      </c>
      <c r="AL6" s="325" t="str">
        <f>P6</f>
        <v/>
      </c>
      <c r="AM6" s="121"/>
      <c r="AN6" s="121"/>
      <c r="AO6" s="121"/>
      <c r="AP6" s="121"/>
      <c r="AQ6" s="121"/>
    </row>
    <row r="7" spans="1:43" ht="18" customHeight="1" x14ac:dyDescent="0.2">
      <c r="A7" s="731">
        <v>2</v>
      </c>
      <c r="B7" s="540" t="str">
        <f>LOOKUP(A7,Team_No,Team_Names_1)</f>
        <v>S-Tun</v>
      </c>
      <c r="C7" s="543" t="str">
        <f>'Boat allocation &amp; OOD'!G5</f>
        <v>H18</v>
      </c>
      <c r="D7" s="561" t="str">
        <f>IF(C7=0,"",LOOKUP(C7,Hobie_No,Sail_No))</f>
        <v>297</v>
      </c>
      <c r="E7" s="537"/>
      <c r="F7" s="186"/>
      <c r="G7" s="187"/>
      <c r="H7" s="193"/>
      <c r="I7" s="187"/>
      <c r="J7" s="669" t="s">
        <v>1047</v>
      </c>
      <c r="K7" s="663"/>
      <c r="L7" s="663"/>
      <c r="M7" s="663"/>
      <c r="N7" s="641">
        <f>SUM(K9:M9)</f>
        <v>0</v>
      </c>
      <c r="O7" s="202"/>
      <c r="P7" s="187"/>
      <c r="Q7" s="190"/>
      <c r="R7" s="187"/>
      <c r="S7" s="692"/>
      <c r="T7" s="690"/>
      <c r="U7" s="690"/>
      <c r="V7" s="695">
        <f>SUM(S9:U10)</f>
        <v>0</v>
      </c>
      <c r="W7" s="204"/>
      <c r="X7" s="191"/>
      <c r="Y7" s="191"/>
      <c r="Z7" s="191"/>
      <c r="AA7" s="191"/>
      <c r="AB7" s="191"/>
      <c r="AC7" s="192"/>
      <c r="AD7" s="326"/>
      <c r="AE7" s="722">
        <f>N7</f>
        <v>0</v>
      </c>
      <c r="AF7" s="725">
        <f t="shared" ref="AF7" si="5">V7</f>
        <v>0</v>
      </c>
      <c r="AG7" s="728">
        <f t="shared" ref="AG7" si="6">SUM(AD7:AF10)</f>
        <v>0</v>
      </c>
      <c r="AH7" s="704">
        <f t="shared" ref="AH7" si="7">IF(AG7&gt;99,"-",(RANK(AG7,$AG$3:$AG$50,1)))</f>
        <v>1</v>
      </c>
      <c r="AI7" s="707"/>
      <c r="AJ7" s="708"/>
      <c r="AK7" s="717" t="str">
        <f>IF(B7=0,"",LOOKUP(A7,Team_No,Team_Names_2))</f>
        <v>Surfin Tunas</v>
      </c>
      <c r="AL7" s="718"/>
      <c r="AM7" s="121"/>
      <c r="AN7" s="121"/>
      <c r="AO7" s="121"/>
      <c r="AP7" s="121"/>
      <c r="AQ7" s="121"/>
    </row>
    <row r="8" spans="1:43" ht="18" customHeight="1" x14ac:dyDescent="0.25">
      <c r="A8" s="731"/>
      <c r="B8" s="541"/>
      <c r="C8" s="544"/>
      <c r="D8" s="562"/>
      <c r="E8" s="538"/>
      <c r="F8" s="186"/>
      <c r="G8" s="187" t="str">
        <f>IF(F8=0,"",LOOKUP(F8,Sailor_No,Sailor_Name))</f>
        <v/>
      </c>
      <c r="H8" s="193"/>
      <c r="I8" s="187" t="str">
        <f>IF(H8=0,"",LOOKUP(H8,Sailor_No,Sailor_Name))</f>
        <v/>
      </c>
      <c r="J8" s="569"/>
      <c r="K8" s="664"/>
      <c r="L8" s="664"/>
      <c r="M8" s="664"/>
      <c r="N8" s="642"/>
      <c r="O8" s="202"/>
      <c r="P8" s="187" t="str">
        <f>IF(O8=0,"",LOOKUP(O8,Sailor_No,Sailor_Name))</f>
        <v/>
      </c>
      <c r="Q8" s="190"/>
      <c r="R8" s="187" t="str">
        <f>IF(Q8=0,"",LOOKUP(Q8,Sailor_No,Sailor_Name))</f>
        <v/>
      </c>
      <c r="S8" s="691"/>
      <c r="T8" s="691"/>
      <c r="U8" s="691"/>
      <c r="V8" s="696" t="e">
        <f>SUM(#REF!)</f>
        <v>#REF!</v>
      </c>
      <c r="W8" s="546" t="str">
        <f>IF(E7="N",$H$53,IF(E8="Y",0,"-"))</f>
        <v>-</v>
      </c>
      <c r="X8" s="191"/>
      <c r="Y8" s="191"/>
      <c r="Z8" s="191"/>
      <c r="AA8" s="191"/>
      <c r="AB8" s="191"/>
      <c r="AC8" s="192"/>
      <c r="AD8" s="719">
        <f>SUM(W8:AC10)</f>
        <v>0</v>
      </c>
      <c r="AE8" s="723"/>
      <c r="AF8" s="726"/>
      <c r="AG8" s="729"/>
      <c r="AH8" s="705"/>
      <c r="AI8" s="709"/>
      <c r="AJ8" s="710"/>
      <c r="AK8" s="320" t="str">
        <f>G8</f>
        <v/>
      </c>
      <c r="AL8" s="321" t="str">
        <f>P8</f>
        <v/>
      </c>
      <c r="AM8" s="121"/>
      <c r="AN8" s="121"/>
      <c r="AO8" s="121"/>
      <c r="AP8" s="121"/>
      <c r="AQ8" s="121"/>
    </row>
    <row r="9" spans="1:43" ht="18" customHeight="1" x14ac:dyDescent="0.25">
      <c r="A9" s="731"/>
      <c r="B9" s="541"/>
      <c r="C9" s="544"/>
      <c r="D9" s="562"/>
      <c r="E9" s="538"/>
      <c r="F9" s="186"/>
      <c r="G9" s="187" t="str">
        <f>IF(F9=0,"",LOOKUP(F9,Sailor_No,Sailor_Name))</f>
        <v/>
      </c>
      <c r="H9" s="193"/>
      <c r="I9" s="187" t="str">
        <f>IF(H9=0,"",LOOKUP(H9,Sailor_No,Sailor_Name))</f>
        <v/>
      </c>
      <c r="J9" s="677" t="s">
        <v>456</v>
      </c>
      <c r="K9" s="644">
        <f>IF(K7&lt;=15,K7,LOOKUP(K7,$I$53:$I$62,$L$53:$L$62))</f>
        <v>0</v>
      </c>
      <c r="L9" s="644">
        <f>IF(L7&lt;=15,L7,LOOKUP(L7,$I$53:$I$62,$L$53:$L$62))</f>
        <v>0</v>
      </c>
      <c r="M9" s="678">
        <f>IF(M7&lt;=15,M7,LOOKUP(M7,$I$53:$I$62,$L$53:$L$62))</f>
        <v>0</v>
      </c>
      <c r="N9" s="642"/>
      <c r="O9" s="202"/>
      <c r="P9" s="187" t="str">
        <f>IF(O9=0,"",LOOKUP(O9,Sailor_No,Sailor_Name))</f>
        <v/>
      </c>
      <c r="Q9" s="190"/>
      <c r="R9" s="187" t="str">
        <f>IF(Q9=0,"",LOOKUP(Q9,Sailor_No,Sailor_Name))</f>
        <v/>
      </c>
      <c r="S9" s="666">
        <f>IF(S7&lt;=15,S7,LOOKUP(S7,$I$53:$I$62,$L$53:$L$62))</f>
        <v>0</v>
      </c>
      <c r="T9" s="666">
        <f>IF(T7&lt;=15,T7,LOOKUP(T7,$I$53:$I$62,$L$53:$L$62))</f>
        <v>0</v>
      </c>
      <c r="U9" s="666">
        <f>IF(U7&lt;=15,U7,LOOKUP(U7,$I$53:$I$62,$L$53:$L$62))</f>
        <v>0</v>
      </c>
      <c r="V9" s="696"/>
      <c r="W9" s="547"/>
      <c r="X9" s="191"/>
      <c r="Y9" s="191"/>
      <c r="Z9" s="191"/>
      <c r="AA9" s="191"/>
      <c r="AB9" s="191"/>
      <c r="AC9" s="192"/>
      <c r="AD9" s="720"/>
      <c r="AE9" s="723"/>
      <c r="AF9" s="726"/>
      <c r="AG9" s="729"/>
      <c r="AH9" s="705"/>
      <c r="AI9" s="709"/>
      <c r="AJ9" s="710"/>
      <c r="AK9" s="322" t="str">
        <f>G9</f>
        <v/>
      </c>
      <c r="AL9" s="323" t="str">
        <f>P9</f>
        <v/>
      </c>
      <c r="AM9" s="121"/>
      <c r="AN9" s="121"/>
      <c r="AO9" s="121"/>
      <c r="AP9" s="121"/>
      <c r="AQ9" s="121"/>
    </row>
    <row r="10" spans="1:43" ht="18" customHeight="1" thickBot="1" x14ac:dyDescent="0.3">
      <c r="A10" s="731"/>
      <c r="B10" s="542"/>
      <c r="C10" s="545"/>
      <c r="D10" s="563"/>
      <c r="E10" s="539"/>
      <c r="F10" s="194"/>
      <c r="G10" s="195" t="str">
        <f>IF(F10=0,"",LOOKUP(F10,Sailor_No,Sailor_Name))</f>
        <v/>
      </c>
      <c r="H10" s="196"/>
      <c r="I10" s="195" t="str">
        <f>IF(H10=0,"",LOOKUP(H10,Sailor_No,Sailor_Name))</f>
        <v/>
      </c>
      <c r="J10" s="568"/>
      <c r="K10" s="645"/>
      <c r="L10" s="645"/>
      <c r="M10" s="668"/>
      <c r="N10" s="643"/>
      <c r="O10" s="207"/>
      <c r="P10" s="195" t="str">
        <f>IF(O10=0,"",LOOKUP(O10,Sailor_No,Sailor_Name))</f>
        <v/>
      </c>
      <c r="Q10" s="198"/>
      <c r="R10" s="195" t="str">
        <f>IF(Q10=0,"",LOOKUP(Q10,Sailor_No,Sailor_Name))</f>
        <v/>
      </c>
      <c r="S10" s="645"/>
      <c r="T10" s="645"/>
      <c r="U10" s="645"/>
      <c r="V10" s="697"/>
      <c r="W10" s="548"/>
      <c r="X10" s="199"/>
      <c r="Y10" s="199"/>
      <c r="Z10" s="199"/>
      <c r="AA10" s="199"/>
      <c r="AB10" s="199"/>
      <c r="AC10" s="200"/>
      <c r="AD10" s="734"/>
      <c r="AE10" s="724"/>
      <c r="AF10" s="727"/>
      <c r="AG10" s="730"/>
      <c r="AH10" s="706"/>
      <c r="AI10" s="711"/>
      <c r="AJ10" s="712"/>
      <c r="AK10" s="324" t="str">
        <f>G10</f>
        <v/>
      </c>
      <c r="AL10" s="325" t="str">
        <f>P10</f>
        <v/>
      </c>
      <c r="AM10" s="121"/>
      <c r="AN10" s="121"/>
      <c r="AO10" s="121"/>
      <c r="AP10" s="121"/>
      <c r="AQ10" s="121"/>
    </row>
    <row r="11" spans="1:43" ht="18" customHeight="1" x14ac:dyDescent="0.2">
      <c r="A11" s="731">
        <v>3</v>
      </c>
      <c r="B11" s="657" t="str">
        <f>LOOKUP(A11,Team_No,Team_Names_1)</f>
        <v>16s-1</v>
      </c>
      <c r="C11" s="543" t="str">
        <f>'Boat allocation &amp; OOD'!G6</f>
        <v>H10</v>
      </c>
      <c r="D11" s="561" t="str">
        <f>IF(C11=0,"",LOOKUP(C11,Hobie_No,Sail_No))</f>
        <v>679</v>
      </c>
      <c r="E11" s="537"/>
      <c r="F11" s="186"/>
      <c r="G11" s="187"/>
      <c r="H11" s="193"/>
      <c r="I11" s="187"/>
      <c r="J11" s="561" t="s">
        <v>1047</v>
      </c>
      <c r="K11" s="663"/>
      <c r="L11" s="663"/>
      <c r="M11" s="663"/>
      <c r="N11" s="641">
        <f>SUM(K13:M14)</f>
        <v>0</v>
      </c>
      <c r="O11" s="202"/>
      <c r="P11" s="187"/>
      <c r="Q11" s="190"/>
      <c r="R11" s="187"/>
      <c r="S11" s="690"/>
      <c r="T11" s="690"/>
      <c r="U11" s="690"/>
      <c r="V11" s="695">
        <f>SUM(S13:U14)</f>
        <v>0</v>
      </c>
      <c r="W11" s="204"/>
      <c r="X11" s="191"/>
      <c r="Y11" s="191"/>
      <c r="Z11" s="191"/>
      <c r="AA11" s="191"/>
      <c r="AB11" s="191"/>
      <c r="AC11" s="192"/>
      <c r="AD11" s="326"/>
      <c r="AE11" s="722">
        <f>N11</f>
        <v>0</v>
      </c>
      <c r="AF11" s="725">
        <f t="shared" ref="AF11" si="8">V11</f>
        <v>0</v>
      </c>
      <c r="AG11" s="728">
        <f t="shared" ref="AG11" si="9">SUM(AD11:AF14)</f>
        <v>0</v>
      </c>
      <c r="AH11" s="704">
        <f t="shared" ref="AH11" si="10">IF(AG11&gt;99,"-",(RANK(AG11,$AG$3:$AG$50,1)))</f>
        <v>1</v>
      </c>
      <c r="AI11" s="707"/>
      <c r="AJ11" s="708"/>
      <c r="AK11" s="717" t="str">
        <f>IF(B11=0,"",LOOKUP(A11,Team_No,Team_Names_2))</f>
        <v>16s-1</v>
      </c>
      <c r="AL11" s="718"/>
      <c r="AM11" s="121"/>
      <c r="AN11" s="121"/>
      <c r="AO11" s="121"/>
      <c r="AP11" s="121"/>
      <c r="AQ11" s="121"/>
    </row>
    <row r="12" spans="1:43" ht="18" customHeight="1" x14ac:dyDescent="0.25">
      <c r="A12" s="731"/>
      <c r="B12" s="658"/>
      <c r="C12" s="544"/>
      <c r="D12" s="562"/>
      <c r="E12" s="538"/>
      <c r="F12" s="186"/>
      <c r="G12" s="187" t="str">
        <f>IF(F12=0,"",LOOKUP(F12,Sailor_No,Sailor_Name))</f>
        <v/>
      </c>
      <c r="H12" s="193"/>
      <c r="I12" s="187" t="str">
        <f>IF(H12=0,"",LOOKUP(H12,Sailor_No,Sailor_Name))</f>
        <v/>
      </c>
      <c r="J12" s="569"/>
      <c r="K12" s="664"/>
      <c r="L12" s="664"/>
      <c r="M12" s="664"/>
      <c r="N12" s="642"/>
      <c r="O12" s="202"/>
      <c r="P12" s="187" t="str">
        <f>IF(O12=0,"",LOOKUP(O12,Sailor_No,Sailor_Name))</f>
        <v/>
      </c>
      <c r="Q12" s="190"/>
      <c r="R12" s="187" t="str">
        <f>IF(Q12=0,"",LOOKUP(Q12,Sailor_No,Sailor_Name))</f>
        <v/>
      </c>
      <c r="S12" s="691"/>
      <c r="T12" s="691"/>
      <c r="U12" s="691"/>
      <c r="V12" s="696" t="e">
        <f>SUM(#REF!)</f>
        <v>#REF!</v>
      </c>
      <c r="W12" s="546" t="str">
        <f>IF(E11="N",$H$53,IF(E12="Y",0,"-"))</f>
        <v>-</v>
      </c>
      <c r="X12" s="191"/>
      <c r="Y12" s="191"/>
      <c r="Z12" s="191"/>
      <c r="AA12" s="191"/>
      <c r="AB12" s="191"/>
      <c r="AC12" s="192"/>
      <c r="AD12" s="719">
        <f>SUM(W12:AC14)</f>
        <v>0</v>
      </c>
      <c r="AE12" s="723"/>
      <c r="AF12" s="726"/>
      <c r="AG12" s="729"/>
      <c r="AH12" s="705"/>
      <c r="AI12" s="709"/>
      <c r="AJ12" s="710"/>
      <c r="AK12" s="320" t="str">
        <f>G12</f>
        <v/>
      </c>
      <c r="AL12" s="321" t="str">
        <f>P12</f>
        <v/>
      </c>
      <c r="AM12" s="121"/>
      <c r="AN12" s="121"/>
      <c r="AO12" s="121"/>
      <c r="AP12" s="121"/>
      <c r="AQ12" s="121"/>
    </row>
    <row r="13" spans="1:43" ht="18" customHeight="1" x14ac:dyDescent="0.25">
      <c r="A13" s="731"/>
      <c r="B13" s="658"/>
      <c r="C13" s="544"/>
      <c r="D13" s="562"/>
      <c r="E13" s="538"/>
      <c r="F13" s="186"/>
      <c r="G13" s="187" t="str">
        <f>IF(F13=0,"",LOOKUP(F13,Sailor_No,Sailor_Name))</f>
        <v/>
      </c>
      <c r="H13" s="193"/>
      <c r="I13" s="187" t="str">
        <f>IF(H13=0,"",LOOKUP(H13,Sailor_No,Sailor_Name))</f>
        <v/>
      </c>
      <c r="J13" s="567" t="s">
        <v>456</v>
      </c>
      <c r="K13" s="644">
        <f>IF(K11&lt;=15,K11,LOOKUP(K11,$I$53:$I$62,$L$53:$L$62))</f>
        <v>0</v>
      </c>
      <c r="L13" s="644">
        <f>IF(L11&lt;=15,L11,LOOKUP(L11,$I$53:$I$62,$L$53:$L$62))</f>
        <v>0</v>
      </c>
      <c r="M13" s="678">
        <f>IF(M11&lt;=15,M11,LOOKUP(M11,$I$53:$I$62,$L$53:$L$62))</f>
        <v>0</v>
      </c>
      <c r="N13" s="642"/>
      <c r="O13" s="202"/>
      <c r="P13" s="187" t="str">
        <f>IF(O13=0,"",LOOKUP(O13,Sailor_No,Sailor_Name))</f>
        <v/>
      </c>
      <c r="Q13" s="190"/>
      <c r="R13" s="187" t="str">
        <f>IF(Q13=0,"",LOOKUP(Q13,Sailor_No,Sailor_Name))</f>
        <v/>
      </c>
      <c r="S13" s="666">
        <f>IF(S11&lt;=15,S11,LOOKUP(S11,$I$53:$I$62,$L$53:$L$62))</f>
        <v>0</v>
      </c>
      <c r="T13" s="666">
        <f>IF(T11&lt;=15,T11,LOOKUP(T11,$I$53:$I$62,$L$53:$L$62))</f>
        <v>0</v>
      </c>
      <c r="U13" s="666">
        <f>IF(U11&lt;=15,U11,LOOKUP(U11,$I$53:$I$62,$L$53:$L$62))</f>
        <v>0</v>
      </c>
      <c r="V13" s="696"/>
      <c r="W13" s="547"/>
      <c r="X13" s="191"/>
      <c r="Y13" s="191"/>
      <c r="Z13" s="191"/>
      <c r="AA13" s="191"/>
      <c r="AB13" s="191"/>
      <c r="AC13" s="192"/>
      <c r="AD13" s="720"/>
      <c r="AE13" s="723"/>
      <c r="AF13" s="726"/>
      <c r="AG13" s="729"/>
      <c r="AH13" s="705"/>
      <c r="AI13" s="709"/>
      <c r="AJ13" s="710"/>
      <c r="AK13" s="322" t="str">
        <f>G13</f>
        <v/>
      </c>
      <c r="AL13" s="323" t="str">
        <f>P13</f>
        <v/>
      </c>
      <c r="AM13" s="121"/>
      <c r="AN13" s="121"/>
      <c r="AO13" s="121"/>
      <c r="AP13" s="121"/>
      <c r="AQ13" s="121"/>
    </row>
    <row r="14" spans="1:43" ht="18" customHeight="1" thickBot="1" x14ac:dyDescent="0.3">
      <c r="A14" s="731"/>
      <c r="B14" s="659"/>
      <c r="C14" s="545"/>
      <c r="D14" s="563"/>
      <c r="E14" s="539"/>
      <c r="F14" s="194"/>
      <c r="G14" s="195" t="str">
        <f>IF(F14=0,"",LOOKUP(F14,Sailor_No,Sailor_Name))</f>
        <v/>
      </c>
      <c r="H14" s="196"/>
      <c r="I14" s="195" t="str">
        <f>IF(H14=0,"",LOOKUP(H14,Sailor_No,Sailor_Name))</f>
        <v/>
      </c>
      <c r="J14" s="568"/>
      <c r="K14" s="645"/>
      <c r="L14" s="645"/>
      <c r="M14" s="668"/>
      <c r="N14" s="643"/>
      <c r="O14" s="207"/>
      <c r="P14" s="195" t="str">
        <f>IF(O14=0,"",LOOKUP(O14,Sailor_No,Sailor_Name))</f>
        <v/>
      </c>
      <c r="Q14" s="198"/>
      <c r="R14" s="195" t="str">
        <f>IF(Q14=0,"",LOOKUP(Q14,Sailor_No,Sailor_Name))</f>
        <v/>
      </c>
      <c r="S14" s="645"/>
      <c r="T14" s="645"/>
      <c r="U14" s="645"/>
      <c r="V14" s="697"/>
      <c r="W14" s="548"/>
      <c r="X14" s="199"/>
      <c r="Y14" s="199"/>
      <c r="Z14" s="199"/>
      <c r="AA14" s="199"/>
      <c r="AB14" s="199"/>
      <c r="AC14" s="200"/>
      <c r="AD14" s="734"/>
      <c r="AE14" s="724"/>
      <c r="AF14" s="727"/>
      <c r="AG14" s="730"/>
      <c r="AH14" s="706"/>
      <c r="AI14" s="711"/>
      <c r="AJ14" s="712"/>
      <c r="AK14" s="324" t="str">
        <f>G14</f>
        <v/>
      </c>
      <c r="AL14" s="325" t="str">
        <f>P14</f>
        <v/>
      </c>
      <c r="AM14" s="121"/>
      <c r="AN14" s="121"/>
      <c r="AO14" s="121"/>
      <c r="AP14" s="121"/>
      <c r="AQ14" s="121"/>
    </row>
    <row r="15" spans="1:43" ht="18" customHeight="1" x14ac:dyDescent="0.2">
      <c r="A15" s="731">
        <v>4</v>
      </c>
      <c r="B15" s="648" t="str">
        <f>LOOKUP(A15,Team_No,Team_Names_1)</f>
        <v>16s-2</v>
      </c>
      <c r="C15" s="543" t="str">
        <f>'Boat allocation &amp; OOD'!G7</f>
        <v>H11</v>
      </c>
      <c r="D15" s="561" t="str">
        <f>IF(C15=0,"",LOOKUP(C15,Hobie_No,Sail_No))</f>
        <v>681</v>
      </c>
      <c r="E15" s="537"/>
      <c r="F15" s="186"/>
      <c r="G15" s="187"/>
      <c r="H15" s="193"/>
      <c r="I15" s="187"/>
      <c r="J15" s="561" t="s">
        <v>1047</v>
      </c>
      <c r="K15" s="663"/>
      <c r="L15" s="663"/>
      <c r="M15" s="663"/>
      <c r="N15" s="641">
        <f>SUM(K17:M18)</f>
        <v>0</v>
      </c>
      <c r="O15" s="202"/>
      <c r="P15" s="187"/>
      <c r="Q15" s="190"/>
      <c r="R15" s="187"/>
      <c r="S15" s="690"/>
      <c r="T15" s="690"/>
      <c r="U15" s="690"/>
      <c r="V15" s="695">
        <f>SUM(S17:U18)</f>
        <v>0</v>
      </c>
      <c r="W15" s="204"/>
      <c r="X15" s="191"/>
      <c r="Y15" s="191"/>
      <c r="Z15" s="191"/>
      <c r="AA15" s="191"/>
      <c r="AB15" s="191"/>
      <c r="AC15" s="192"/>
      <c r="AD15" s="326"/>
      <c r="AE15" s="722">
        <f>N15</f>
        <v>0</v>
      </c>
      <c r="AF15" s="725">
        <f t="shared" ref="AF15" si="11">V15</f>
        <v>0</v>
      </c>
      <c r="AG15" s="728">
        <f t="shared" ref="AG15" si="12">SUM(AD15:AF18)</f>
        <v>0</v>
      </c>
      <c r="AH15" s="704">
        <f t="shared" ref="AH15" si="13">IF(AG15&gt;99,"-",(RANK(AG15,$AG$3:$AG$50,1)))</f>
        <v>1</v>
      </c>
      <c r="AI15" s="707"/>
      <c r="AJ15" s="708"/>
      <c r="AK15" s="717" t="str">
        <f>IF(B15=0,"",LOOKUP(A15,Team_No,Team_Names_2))</f>
        <v>16s-2</v>
      </c>
      <c r="AL15" s="718"/>
      <c r="AM15" s="121"/>
      <c r="AN15" s="121"/>
      <c r="AO15" s="121"/>
      <c r="AP15" s="121"/>
      <c r="AQ15" s="121"/>
    </row>
    <row r="16" spans="1:43" ht="18" customHeight="1" x14ac:dyDescent="0.25">
      <c r="A16" s="731"/>
      <c r="B16" s="649"/>
      <c r="C16" s="544"/>
      <c r="D16" s="562"/>
      <c r="E16" s="538"/>
      <c r="F16" s="186"/>
      <c r="G16" s="187" t="str">
        <f>IF(F16=0,"",LOOKUP(F16,Sailor_No,Sailor_Name))</f>
        <v/>
      </c>
      <c r="H16" s="193"/>
      <c r="I16" s="187" t="str">
        <f>IF(H16=0,"",LOOKUP(H16,Sailor_No,Sailor_Name))</f>
        <v/>
      </c>
      <c r="J16" s="569"/>
      <c r="K16" s="664"/>
      <c r="L16" s="664"/>
      <c r="M16" s="664"/>
      <c r="N16" s="642"/>
      <c r="O16" s="202"/>
      <c r="P16" s="187" t="str">
        <f>IF(O16=0,"",LOOKUP(O16,Sailor_No,Sailor_Name))</f>
        <v/>
      </c>
      <c r="Q16" s="190"/>
      <c r="R16" s="187" t="str">
        <f>IF(Q16=0,"",LOOKUP(Q16,Sailor_No,Sailor_Name))</f>
        <v/>
      </c>
      <c r="S16" s="691"/>
      <c r="T16" s="691"/>
      <c r="U16" s="691"/>
      <c r="V16" s="696" t="e">
        <f>SUM(#REF!)</f>
        <v>#REF!</v>
      </c>
      <c r="W16" s="546" t="str">
        <f>IF(E15="N",$H$53,IF(E16="Y",0,"-"))</f>
        <v>-</v>
      </c>
      <c r="X16" s="191"/>
      <c r="Y16" s="191"/>
      <c r="Z16" s="191"/>
      <c r="AA16" s="191"/>
      <c r="AB16" s="191"/>
      <c r="AC16" s="192"/>
      <c r="AD16" s="719">
        <f>SUM(W16:AC18)</f>
        <v>0</v>
      </c>
      <c r="AE16" s="723"/>
      <c r="AF16" s="726"/>
      <c r="AG16" s="729"/>
      <c r="AH16" s="705"/>
      <c r="AI16" s="709"/>
      <c r="AJ16" s="710"/>
      <c r="AK16" s="320" t="str">
        <f>G16</f>
        <v/>
      </c>
      <c r="AL16" s="321" t="str">
        <f>P16</f>
        <v/>
      </c>
      <c r="AM16" s="121"/>
      <c r="AN16" s="121"/>
      <c r="AO16" s="121"/>
      <c r="AP16" s="121"/>
      <c r="AQ16" s="121"/>
    </row>
    <row r="17" spans="1:43" ht="18" customHeight="1" x14ac:dyDescent="0.25">
      <c r="A17" s="731"/>
      <c r="B17" s="649"/>
      <c r="C17" s="544"/>
      <c r="D17" s="562"/>
      <c r="E17" s="538"/>
      <c r="F17" s="186"/>
      <c r="G17" s="187" t="str">
        <f>IF(F17=0,"",LOOKUP(F17,Sailor_No,Sailor_Name))</f>
        <v/>
      </c>
      <c r="H17" s="193"/>
      <c r="I17" s="187" t="str">
        <f>IF(H17=0,"",LOOKUP(H17,Sailor_No,Sailor_Name))</f>
        <v/>
      </c>
      <c r="J17" s="567" t="s">
        <v>456</v>
      </c>
      <c r="K17" s="644">
        <f>IF(K15&lt;=15,K15,LOOKUP(K15,$I$53:$I$62,$L$53:$L$62))</f>
        <v>0</v>
      </c>
      <c r="L17" s="644">
        <f>IF(L15&lt;=15,L15,LOOKUP(L15,$I$53:$I$62,$L$53:$L$62))</f>
        <v>0</v>
      </c>
      <c r="M17" s="678">
        <f>IF(M15&lt;=15,M15,LOOKUP(M15,$I$53:$I$62,$L$53:$L$62))</f>
        <v>0</v>
      </c>
      <c r="N17" s="642"/>
      <c r="O17" s="202"/>
      <c r="P17" s="187" t="str">
        <f>IF(O17=0,"",LOOKUP(O17,Sailor_No,Sailor_Name))</f>
        <v/>
      </c>
      <c r="Q17" s="190"/>
      <c r="R17" s="187" t="str">
        <f>IF(Q17=0,"",LOOKUP(Q17,Sailor_No,Sailor_Name))</f>
        <v/>
      </c>
      <c r="S17" s="666">
        <f>IF(S15&lt;=15,S15,LOOKUP(S15,$I$53:$I$62,$L$53:$L$62))</f>
        <v>0</v>
      </c>
      <c r="T17" s="666">
        <f>IF(T15&lt;=15,T15,LOOKUP(T15,$I$53:$I$62,$L$53:$L$62))</f>
        <v>0</v>
      </c>
      <c r="U17" s="666">
        <f>IF(U15&lt;=15,U15,LOOKUP(U15,$I$53:$I$62,$L$53:$L$62))</f>
        <v>0</v>
      </c>
      <c r="V17" s="696"/>
      <c r="W17" s="547"/>
      <c r="X17" s="191"/>
      <c r="Y17" s="191"/>
      <c r="Z17" s="191"/>
      <c r="AA17" s="191"/>
      <c r="AB17" s="191"/>
      <c r="AC17" s="192"/>
      <c r="AD17" s="720"/>
      <c r="AE17" s="723"/>
      <c r="AF17" s="726"/>
      <c r="AG17" s="729"/>
      <c r="AH17" s="705"/>
      <c r="AI17" s="709"/>
      <c r="AJ17" s="710"/>
      <c r="AK17" s="322" t="str">
        <f>G17</f>
        <v/>
      </c>
      <c r="AL17" s="323" t="str">
        <f>P17</f>
        <v/>
      </c>
      <c r="AM17" s="121"/>
      <c r="AN17" s="121"/>
      <c r="AO17" s="121"/>
      <c r="AP17" s="121"/>
      <c r="AQ17" s="121"/>
    </row>
    <row r="18" spans="1:43" ht="18" customHeight="1" thickBot="1" x14ac:dyDescent="0.3">
      <c r="A18" s="731"/>
      <c r="B18" s="650"/>
      <c r="C18" s="545"/>
      <c r="D18" s="563"/>
      <c r="E18" s="539"/>
      <c r="F18" s="194"/>
      <c r="G18" s="195" t="str">
        <f>IF(F18=0,"",LOOKUP(F18,Sailor_No,Sailor_Name))</f>
        <v/>
      </c>
      <c r="H18" s="196"/>
      <c r="I18" s="195" t="str">
        <f>IF(H18=0,"",LOOKUP(H18,Sailor_No,Sailor_Name))</f>
        <v/>
      </c>
      <c r="J18" s="568"/>
      <c r="K18" s="645"/>
      <c r="L18" s="645"/>
      <c r="M18" s="668"/>
      <c r="N18" s="643"/>
      <c r="O18" s="207"/>
      <c r="P18" s="195" t="str">
        <f>IF(O18=0,"",LOOKUP(O18,Sailor_No,Sailor_Name))</f>
        <v/>
      </c>
      <c r="Q18" s="198"/>
      <c r="R18" s="195" t="str">
        <f>IF(Q18=0,"",LOOKUP(Q18,Sailor_No,Sailor_Name))</f>
        <v/>
      </c>
      <c r="S18" s="645"/>
      <c r="T18" s="645"/>
      <c r="U18" s="645"/>
      <c r="V18" s="697"/>
      <c r="W18" s="548"/>
      <c r="X18" s="191"/>
      <c r="Y18" s="191"/>
      <c r="Z18" s="191"/>
      <c r="AA18" s="191"/>
      <c r="AB18" s="191"/>
      <c r="AC18" s="192"/>
      <c r="AD18" s="733"/>
      <c r="AE18" s="724"/>
      <c r="AF18" s="727"/>
      <c r="AG18" s="730"/>
      <c r="AH18" s="706"/>
      <c r="AI18" s="711"/>
      <c r="AJ18" s="712"/>
      <c r="AK18" s="327" t="str">
        <f>G18</f>
        <v/>
      </c>
      <c r="AL18" s="328" t="str">
        <f>P18</f>
        <v/>
      </c>
      <c r="AM18" s="121"/>
      <c r="AN18" s="121"/>
      <c r="AO18" s="121"/>
      <c r="AP18" s="121"/>
      <c r="AQ18" s="121"/>
    </row>
    <row r="19" spans="1:43" ht="18" customHeight="1" x14ac:dyDescent="0.2">
      <c r="A19" s="731">
        <v>5</v>
      </c>
      <c r="B19" s="651" t="str">
        <f>LOOKUP(A19,Team_No,Team_Names_1)</f>
        <v>16s-3</v>
      </c>
      <c r="C19" s="543" t="str">
        <f>'Boat allocation &amp; OOD'!G8</f>
        <v>H16</v>
      </c>
      <c r="D19" s="561" t="str">
        <f>IF(C19=0,"",LOOKUP(C19,Hobie_No,Sail_No))</f>
        <v>258</v>
      </c>
      <c r="E19" s="537"/>
      <c r="F19" s="210"/>
      <c r="G19" s="211"/>
      <c r="H19" s="212"/>
      <c r="I19" s="211"/>
      <c r="J19" s="646" t="s">
        <v>1047</v>
      </c>
      <c r="K19" s="684"/>
      <c r="L19" s="684"/>
      <c r="M19" s="736"/>
      <c r="N19" s="641">
        <f>SUM(K21:M22)</f>
        <v>0</v>
      </c>
      <c r="O19" s="213"/>
      <c r="P19" s="211"/>
      <c r="Q19" s="214"/>
      <c r="R19" s="211"/>
      <c r="S19" s="690"/>
      <c r="T19" s="690"/>
      <c r="U19" s="690"/>
      <c r="V19" s="695">
        <f>SUM(S21:U22)</f>
        <v>0</v>
      </c>
      <c r="W19" s="216"/>
      <c r="X19" s="217"/>
      <c r="Y19" s="217"/>
      <c r="Z19" s="217"/>
      <c r="AA19" s="217"/>
      <c r="AB19" s="217"/>
      <c r="AC19" s="218"/>
      <c r="AD19" s="329"/>
      <c r="AE19" s="722">
        <f>N19</f>
        <v>0</v>
      </c>
      <c r="AF19" s="725">
        <f t="shared" ref="AF19" si="14">V19</f>
        <v>0</v>
      </c>
      <c r="AG19" s="728">
        <f t="shared" ref="AG19" si="15">SUM(AD19:AF22)</f>
        <v>0</v>
      </c>
      <c r="AH19" s="704">
        <f t="shared" ref="AH19" si="16">IF(AG19&gt;99,"-",(RANK(AG19,$AG$3:$AG$50,1)))</f>
        <v>1</v>
      </c>
      <c r="AI19" s="707"/>
      <c r="AJ19" s="708"/>
      <c r="AK19" s="717" t="str">
        <f>IF(B19=0,"",LOOKUP(A19,Team_No,Team_Names_2))</f>
        <v>16s-3</v>
      </c>
      <c r="AL19" s="718"/>
      <c r="AM19" s="121"/>
      <c r="AN19" s="121"/>
      <c r="AO19" s="121"/>
      <c r="AP19" s="121"/>
      <c r="AQ19" s="121"/>
    </row>
    <row r="20" spans="1:43" ht="18" customHeight="1" x14ac:dyDescent="0.25">
      <c r="A20" s="731"/>
      <c r="B20" s="652"/>
      <c r="C20" s="544"/>
      <c r="D20" s="562"/>
      <c r="E20" s="538"/>
      <c r="F20" s="186"/>
      <c r="G20" s="187" t="str">
        <f>IF(F20=0,"",LOOKUP(F20,Sailor_No,Sailor_Name))</f>
        <v/>
      </c>
      <c r="H20" s="193"/>
      <c r="I20" s="187" t="str">
        <f>IF(H20=0,"",LOOKUP(H20,Sailor_No,Sailor_Name))</f>
        <v/>
      </c>
      <c r="J20" s="647"/>
      <c r="K20" s="685"/>
      <c r="L20" s="685"/>
      <c r="M20" s="737"/>
      <c r="N20" s="642"/>
      <c r="O20" s="202"/>
      <c r="P20" s="187" t="str">
        <f>IF(O20=0,"",LOOKUP(O20,Sailor_No,Sailor_Name))</f>
        <v/>
      </c>
      <c r="Q20" s="190"/>
      <c r="R20" s="187" t="str">
        <f>IF(Q20=0,"",LOOKUP(Q20,Sailor_No,Sailor_Name))</f>
        <v/>
      </c>
      <c r="S20" s="691"/>
      <c r="T20" s="693"/>
      <c r="U20" s="693"/>
      <c r="V20" s="696" t="e">
        <f>SUM(#REF!)</f>
        <v>#REF!</v>
      </c>
      <c r="W20" s="546" t="str">
        <f>IF(E19="N",$H$53,IF(E20="Y",0,"-"))</f>
        <v>-</v>
      </c>
      <c r="X20" s="191"/>
      <c r="Y20" s="191"/>
      <c r="Z20" s="191"/>
      <c r="AA20" s="191"/>
      <c r="AB20" s="191"/>
      <c r="AC20" s="192"/>
      <c r="AD20" s="719">
        <f>SUM(W20:AC22)</f>
        <v>0</v>
      </c>
      <c r="AE20" s="723"/>
      <c r="AF20" s="726"/>
      <c r="AG20" s="729"/>
      <c r="AH20" s="705"/>
      <c r="AI20" s="709"/>
      <c r="AJ20" s="710"/>
      <c r="AK20" s="320" t="str">
        <f>G20</f>
        <v/>
      </c>
      <c r="AL20" s="321" t="str">
        <f>P20</f>
        <v/>
      </c>
      <c r="AM20" s="121"/>
      <c r="AN20" s="121"/>
      <c r="AO20" s="121"/>
      <c r="AP20" s="121"/>
      <c r="AQ20" s="121"/>
    </row>
    <row r="21" spans="1:43" ht="18" customHeight="1" x14ac:dyDescent="0.25">
      <c r="A21" s="731"/>
      <c r="B21" s="652"/>
      <c r="C21" s="544"/>
      <c r="D21" s="562"/>
      <c r="E21" s="538"/>
      <c r="F21" s="186"/>
      <c r="G21" s="187" t="str">
        <f>IF(F21=0,"",LOOKUP(F21,Sailor_No,Sailor_Name))</f>
        <v/>
      </c>
      <c r="H21" s="193"/>
      <c r="I21" s="187" t="str">
        <f>IF(H21=0,"",LOOKUP(H21,Sailor_No,Sailor_Name))</f>
        <v/>
      </c>
      <c r="J21" s="567" t="s">
        <v>456</v>
      </c>
      <c r="K21" s="644">
        <f>IF(K19&lt;=15,K19,LOOKUP(K19,$I$53:$I$62,$L$53:$L$62))</f>
        <v>0</v>
      </c>
      <c r="L21" s="644">
        <f>IF(L19&lt;=15,L19,LOOKUP(L19,$I$53:$I$62,$L$53:$L$62))</f>
        <v>0</v>
      </c>
      <c r="M21" s="678">
        <f>IF(M19&lt;=15,M19,LOOKUP(M19,$I$53:$I$62,$L$53:$L$62))</f>
        <v>0</v>
      </c>
      <c r="N21" s="642"/>
      <c r="O21" s="202"/>
      <c r="P21" s="187" t="str">
        <f>IF(O21=0,"",LOOKUP(O21,Sailor_No,Sailor_Name))</f>
        <v/>
      </c>
      <c r="Q21" s="190"/>
      <c r="R21" s="187" t="str">
        <f>IF(Q21=0,"",LOOKUP(Q21,Sailor_No,Sailor_Name))</f>
        <v/>
      </c>
      <c r="S21" s="666">
        <f>IF(S19&lt;=15,S19,LOOKUP(S19,$I$53:$I$62,$L$53:$L$62))</f>
        <v>0</v>
      </c>
      <c r="T21" s="666">
        <f>IF(T19&lt;=15,T19,LOOKUP(T19,$I$53:$I$62,$L$53:$L$62))</f>
        <v>0</v>
      </c>
      <c r="U21" s="666">
        <f>IF(U19&lt;=15,U19,LOOKUP(U19,$I$53:$I$62,$L$53:$L$62))</f>
        <v>0</v>
      </c>
      <c r="V21" s="696"/>
      <c r="W21" s="547"/>
      <c r="X21" s="191"/>
      <c r="Y21" s="191"/>
      <c r="Z21" s="191"/>
      <c r="AA21" s="191"/>
      <c r="AB21" s="191"/>
      <c r="AC21" s="192"/>
      <c r="AD21" s="720"/>
      <c r="AE21" s="723"/>
      <c r="AF21" s="726"/>
      <c r="AG21" s="729"/>
      <c r="AH21" s="705"/>
      <c r="AI21" s="709"/>
      <c r="AJ21" s="710"/>
      <c r="AK21" s="322" t="str">
        <f>G21</f>
        <v/>
      </c>
      <c r="AL21" s="323" t="str">
        <f>P21</f>
        <v/>
      </c>
      <c r="AM21" s="121"/>
      <c r="AN21" s="121"/>
      <c r="AO21" s="121"/>
      <c r="AP21" s="121"/>
      <c r="AQ21" s="121"/>
    </row>
    <row r="22" spans="1:43" ht="18" customHeight="1" thickBot="1" x14ac:dyDescent="0.3">
      <c r="A22" s="731"/>
      <c r="B22" s="653"/>
      <c r="C22" s="545"/>
      <c r="D22" s="563"/>
      <c r="E22" s="539"/>
      <c r="F22" s="194"/>
      <c r="G22" s="195" t="str">
        <f>IF(F22=0,"",LOOKUP(F22,Sailor_No,Sailor_Name))</f>
        <v/>
      </c>
      <c r="H22" s="196"/>
      <c r="I22" s="195" t="str">
        <f>IF(H22=0,"",LOOKUP(H22,Sailor_No,Sailor_Name))</f>
        <v/>
      </c>
      <c r="J22" s="568"/>
      <c r="K22" s="645"/>
      <c r="L22" s="645"/>
      <c r="M22" s="668"/>
      <c r="N22" s="643"/>
      <c r="O22" s="207"/>
      <c r="P22" s="195" t="str">
        <f>IF(O22=0,"",LOOKUP(O22,Sailor_No,Sailor_Name))</f>
        <v/>
      </c>
      <c r="Q22" s="198"/>
      <c r="R22" s="195" t="str">
        <f>IF(Q22=0,"",LOOKUP(Q22,Sailor_No,Sailor_Name))</f>
        <v/>
      </c>
      <c r="S22" s="645"/>
      <c r="T22" s="645"/>
      <c r="U22" s="645"/>
      <c r="V22" s="697"/>
      <c r="W22" s="548"/>
      <c r="X22" s="191"/>
      <c r="Y22" s="191"/>
      <c r="Z22" s="191"/>
      <c r="AA22" s="191"/>
      <c r="AB22" s="191"/>
      <c r="AC22" s="192"/>
      <c r="AD22" s="733"/>
      <c r="AE22" s="724"/>
      <c r="AF22" s="727"/>
      <c r="AG22" s="730"/>
      <c r="AH22" s="706"/>
      <c r="AI22" s="711"/>
      <c r="AJ22" s="712"/>
      <c r="AK22" s="327" t="str">
        <f>G22</f>
        <v/>
      </c>
      <c r="AL22" s="328" t="str">
        <f>P22</f>
        <v/>
      </c>
      <c r="AM22" s="121"/>
      <c r="AN22" s="121"/>
      <c r="AO22" s="121"/>
      <c r="AP22" s="121"/>
      <c r="AQ22" s="121"/>
    </row>
    <row r="23" spans="1:43" ht="18" customHeight="1" x14ac:dyDescent="0.2">
      <c r="A23" s="731">
        <v>6</v>
      </c>
      <c r="B23" s="549" t="str">
        <f>LOOKUP(A23,Team_No,Team_Names_1)</f>
        <v>Giants</v>
      </c>
      <c r="C23" s="543" t="str">
        <f>'Boat allocation &amp; OOD'!G9</f>
        <v>H13</v>
      </c>
      <c r="D23" s="561" t="str">
        <f>IF(C23=0,"",LOOKUP(C23,Hobie_No,Sail_No))</f>
        <v>658</v>
      </c>
      <c r="E23" s="537"/>
      <c r="F23" s="210"/>
      <c r="G23" s="211"/>
      <c r="H23" s="212"/>
      <c r="I23" s="211"/>
      <c r="J23" s="561" t="s">
        <v>1047</v>
      </c>
      <c r="K23" s="663"/>
      <c r="L23" s="663"/>
      <c r="M23" s="663"/>
      <c r="N23" s="641">
        <f>SUM(K25:M26)</f>
        <v>0</v>
      </c>
      <c r="O23" s="213"/>
      <c r="P23" s="211"/>
      <c r="Q23" s="214"/>
      <c r="R23" s="211"/>
      <c r="S23" s="690"/>
      <c r="T23" s="690"/>
      <c r="U23" s="690"/>
      <c r="V23" s="695">
        <f>SUM(S25:U26)</f>
        <v>0</v>
      </c>
      <c r="W23" s="216"/>
      <c r="X23" s="217"/>
      <c r="Y23" s="217"/>
      <c r="Z23" s="217"/>
      <c r="AA23" s="217"/>
      <c r="AB23" s="217"/>
      <c r="AC23" s="218"/>
      <c r="AD23" s="329"/>
      <c r="AE23" s="722">
        <f>N23</f>
        <v>0</v>
      </c>
      <c r="AF23" s="725">
        <f t="shared" ref="AF23" si="17">V23</f>
        <v>0</v>
      </c>
      <c r="AG23" s="728">
        <f t="shared" ref="AG23" si="18">SUM(AD23:AF26)</f>
        <v>0</v>
      </c>
      <c r="AH23" s="704">
        <f t="shared" ref="AH23" si="19">IF(AG23&gt;99,"-",(RANK(AG23,$AG$3:$AG$50,1)))</f>
        <v>1</v>
      </c>
      <c r="AI23" s="707"/>
      <c r="AJ23" s="708"/>
      <c r="AK23" s="717" t="str">
        <f>IF(B23=0,"",LOOKUP(A23,Team_No,Team_Names_2))</f>
        <v>Giants</v>
      </c>
      <c r="AL23" s="718"/>
      <c r="AM23" s="121"/>
      <c r="AN23" s="121"/>
      <c r="AO23" s="121"/>
      <c r="AP23" s="121"/>
      <c r="AQ23" s="121"/>
    </row>
    <row r="24" spans="1:43" ht="18" customHeight="1" x14ac:dyDescent="0.25">
      <c r="A24" s="731"/>
      <c r="B24" s="550"/>
      <c r="C24" s="544"/>
      <c r="D24" s="562"/>
      <c r="E24" s="538"/>
      <c r="F24" s="186"/>
      <c r="G24" s="187" t="str">
        <f>IF(F24=0,"",LOOKUP(F24,Sailor_No,Sailor_Name))</f>
        <v/>
      </c>
      <c r="H24" s="193"/>
      <c r="I24" s="187" t="str">
        <f>IF(H24=0,"",LOOKUP(H24,Sailor_No,Sailor_Name))</f>
        <v/>
      </c>
      <c r="J24" s="569"/>
      <c r="K24" s="664"/>
      <c r="L24" s="664"/>
      <c r="M24" s="664"/>
      <c r="N24" s="642"/>
      <c r="O24" s="202"/>
      <c r="P24" s="187" t="str">
        <f>IF(O24=0,"",LOOKUP(O24,Sailor_No,Sailor_Name))</f>
        <v/>
      </c>
      <c r="Q24" s="190"/>
      <c r="R24" s="187" t="str">
        <f>IF(Q24=0,"",LOOKUP(Q24,Sailor_No,Sailor_Name))</f>
        <v/>
      </c>
      <c r="S24" s="691"/>
      <c r="T24" s="691"/>
      <c r="U24" s="691"/>
      <c r="V24" s="696" t="e">
        <f>SUM(#REF!)</f>
        <v>#REF!</v>
      </c>
      <c r="W24" s="546" t="str">
        <f>IF(E23="N",$H$53,IF(E24="Y",0,"-"))</f>
        <v>-</v>
      </c>
      <c r="X24" s="191"/>
      <c r="Y24" s="191"/>
      <c r="Z24" s="191"/>
      <c r="AA24" s="191"/>
      <c r="AB24" s="191"/>
      <c r="AC24" s="192"/>
      <c r="AD24" s="719">
        <f>SUM(W24:AC26)</f>
        <v>0</v>
      </c>
      <c r="AE24" s="723"/>
      <c r="AF24" s="726"/>
      <c r="AG24" s="729"/>
      <c r="AH24" s="705"/>
      <c r="AI24" s="709"/>
      <c r="AJ24" s="710"/>
      <c r="AK24" s="320" t="str">
        <f>G24</f>
        <v/>
      </c>
      <c r="AL24" s="321" t="str">
        <f>P24</f>
        <v/>
      </c>
      <c r="AM24" s="121"/>
      <c r="AN24" s="121"/>
      <c r="AO24" s="121"/>
      <c r="AP24" s="121"/>
      <c r="AQ24" s="121"/>
    </row>
    <row r="25" spans="1:43" ht="18" customHeight="1" x14ac:dyDescent="0.25">
      <c r="A25" s="731"/>
      <c r="B25" s="550"/>
      <c r="C25" s="544"/>
      <c r="D25" s="562"/>
      <c r="E25" s="538"/>
      <c r="F25" s="186"/>
      <c r="G25" s="187" t="str">
        <f>IF(F25=0,"",LOOKUP(F25,Sailor_No,Sailor_Name))</f>
        <v/>
      </c>
      <c r="H25" s="193"/>
      <c r="I25" s="187" t="str">
        <f>IF(H25=0,"",LOOKUP(H25,Sailor_No,Sailor_Name))</f>
        <v/>
      </c>
      <c r="J25" s="567" t="s">
        <v>456</v>
      </c>
      <c r="K25" s="644">
        <f>IF(K23&lt;=15,K23,LOOKUP(K23,$I$53:$I$62,$L$53:$L$62))</f>
        <v>0</v>
      </c>
      <c r="L25" s="644">
        <f>IF(L23&lt;=15,L23,LOOKUP(L23,$I$53:$I$62,$L$53:$L$62))</f>
        <v>0</v>
      </c>
      <c r="M25" s="644">
        <f>IF(M23&lt;=15,M23,LOOKUP(M23,$I$53:$I$62,$L$53:$L$62))</f>
        <v>0</v>
      </c>
      <c r="N25" s="642"/>
      <c r="O25" s="202"/>
      <c r="P25" s="187" t="str">
        <f>IF(O25=0,"",LOOKUP(O25,Sailor_No,Sailor_Name))</f>
        <v/>
      </c>
      <c r="Q25" s="190"/>
      <c r="R25" s="187" t="str">
        <f>IF(Q25=0,"",LOOKUP(Q25,Sailor_No,Sailor_Name))</f>
        <v/>
      </c>
      <c r="S25" s="666">
        <f>IF(S23&lt;=15,S23,LOOKUP(S23,$I$53:$I$62,$L$53:$L$62))</f>
        <v>0</v>
      </c>
      <c r="T25" s="666">
        <f>IF(T23&lt;=15,T23,LOOKUP(T23,$I$53:$I$62,$L$53:$L$62))</f>
        <v>0</v>
      </c>
      <c r="U25" s="666">
        <f>IF(U23&lt;=15,U23,LOOKUP(U23,$I$53:$I$62,$L$53:$L$62))</f>
        <v>0</v>
      </c>
      <c r="V25" s="696"/>
      <c r="W25" s="547"/>
      <c r="X25" s="191"/>
      <c r="Y25" s="191"/>
      <c r="Z25" s="191"/>
      <c r="AA25" s="191"/>
      <c r="AB25" s="191"/>
      <c r="AC25" s="192"/>
      <c r="AD25" s="720"/>
      <c r="AE25" s="723"/>
      <c r="AF25" s="726"/>
      <c r="AG25" s="729"/>
      <c r="AH25" s="705"/>
      <c r="AI25" s="709"/>
      <c r="AJ25" s="710"/>
      <c r="AK25" s="322" t="str">
        <f>G25</f>
        <v/>
      </c>
      <c r="AL25" s="323" t="str">
        <f>P25</f>
        <v/>
      </c>
      <c r="AM25" s="121"/>
      <c r="AN25" s="121"/>
      <c r="AO25" s="121"/>
      <c r="AP25" s="121"/>
      <c r="AQ25" s="121"/>
    </row>
    <row r="26" spans="1:43" ht="18" customHeight="1" thickBot="1" x14ac:dyDescent="0.3">
      <c r="A26" s="731"/>
      <c r="B26" s="551"/>
      <c r="C26" s="545"/>
      <c r="D26" s="563"/>
      <c r="E26" s="539"/>
      <c r="F26" s="186"/>
      <c r="G26" s="187" t="str">
        <f>IF(F26=0,"",LOOKUP(F26,Sailor_No,Sailor_Name))</f>
        <v/>
      </c>
      <c r="H26" s="193"/>
      <c r="I26" s="187" t="str">
        <f>IF(H26=0,"",LOOKUP(H26,Sailor_No,Sailor_Name))</f>
        <v/>
      </c>
      <c r="J26" s="568"/>
      <c r="K26" s="645"/>
      <c r="L26" s="645"/>
      <c r="M26" s="645"/>
      <c r="N26" s="643"/>
      <c r="O26" s="202"/>
      <c r="P26" s="187" t="str">
        <f>IF(O26=0,"",LOOKUP(O26,Sailor_No,Sailor_Name))</f>
        <v/>
      </c>
      <c r="Q26" s="190"/>
      <c r="R26" s="187" t="str">
        <f>IF(Q26=0,"",LOOKUP(Q26,Sailor_No,Sailor_Name))</f>
        <v/>
      </c>
      <c r="S26" s="645"/>
      <c r="T26" s="645"/>
      <c r="U26" s="645"/>
      <c r="V26" s="697"/>
      <c r="W26" s="548"/>
      <c r="X26" s="191"/>
      <c r="Y26" s="191"/>
      <c r="Z26" s="191"/>
      <c r="AA26" s="191"/>
      <c r="AB26" s="191"/>
      <c r="AC26" s="192"/>
      <c r="AD26" s="733"/>
      <c r="AE26" s="724"/>
      <c r="AF26" s="727"/>
      <c r="AG26" s="730"/>
      <c r="AH26" s="706"/>
      <c r="AI26" s="711"/>
      <c r="AJ26" s="712"/>
      <c r="AK26" s="327" t="str">
        <f>G26</f>
        <v/>
      </c>
      <c r="AL26" s="328" t="str">
        <f>P26</f>
        <v/>
      </c>
      <c r="AM26" s="121"/>
      <c r="AN26" s="121"/>
      <c r="AO26" s="121"/>
      <c r="AP26" s="121"/>
      <c r="AQ26" s="121"/>
    </row>
    <row r="27" spans="1:43" ht="18" customHeight="1" x14ac:dyDescent="0.2">
      <c r="A27" s="731">
        <v>7</v>
      </c>
      <c r="B27" s="555" t="str">
        <f>LOOKUP(A27,Team_No,Team_Names_1)</f>
        <v>Titans</v>
      </c>
      <c r="C27" s="543" t="str">
        <f>'Boat allocation &amp; OOD'!G10</f>
        <v>H14</v>
      </c>
      <c r="D27" s="561" t="str">
        <f>IF(C27=0,"",LOOKUP(C27,Hobie_No,Sail_No))</f>
        <v>673</v>
      </c>
      <c r="E27" s="534"/>
      <c r="F27" s="210"/>
      <c r="G27" s="211"/>
      <c r="H27" s="212"/>
      <c r="I27" s="211"/>
      <c r="J27" s="561" t="s">
        <v>1047</v>
      </c>
      <c r="K27" s="663"/>
      <c r="L27" s="663"/>
      <c r="M27" s="663"/>
      <c r="N27" s="641">
        <f>SUM(K29:M30)</f>
        <v>0</v>
      </c>
      <c r="O27" s="213"/>
      <c r="P27" s="211"/>
      <c r="Q27" s="214"/>
      <c r="R27" s="211"/>
      <c r="S27" s="692"/>
      <c r="T27" s="692"/>
      <c r="U27" s="692"/>
      <c r="V27" s="695">
        <f>SUM(S29:U30)</f>
        <v>0</v>
      </c>
      <c r="W27" s="216"/>
      <c r="X27" s="217"/>
      <c r="Y27" s="217"/>
      <c r="Z27" s="217"/>
      <c r="AA27" s="217"/>
      <c r="AB27" s="217"/>
      <c r="AC27" s="218"/>
      <c r="AD27" s="329"/>
      <c r="AE27" s="722">
        <f>N27</f>
        <v>0</v>
      </c>
      <c r="AF27" s="725">
        <f t="shared" ref="AF27" si="20">V27</f>
        <v>0</v>
      </c>
      <c r="AG27" s="728">
        <f t="shared" ref="AG27" si="21">SUM(AD27:AF30)</f>
        <v>0</v>
      </c>
      <c r="AH27" s="704">
        <f t="shared" ref="AH27" si="22">IF(AG27&gt;99,"-",(RANK(AG27,$AG$3:$AG$50,1)))</f>
        <v>1</v>
      </c>
      <c r="AI27" s="707"/>
      <c r="AJ27" s="708"/>
      <c r="AK27" s="717" t="str">
        <f>IF(B27=0,"",LOOKUP(A27,Team_No,Team_Names_2))</f>
        <v>Titans</v>
      </c>
      <c r="AL27" s="718"/>
      <c r="AM27" s="121"/>
      <c r="AN27" s="121"/>
      <c r="AO27" s="121"/>
      <c r="AP27" s="121"/>
      <c r="AQ27" s="121"/>
    </row>
    <row r="28" spans="1:43" ht="18" customHeight="1" x14ac:dyDescent="0.25">
      <c r="A28" s="731"/>
      <c r="B28" s="556"/>
      <c r="C28" s="544"/>
      <c r="D28" s="562"/>
      <c r="E28" s="535"/>
      <c r="F28" s="186"/>
      <c r="G28" s="187" t="str">
        <f>IF(F28=0,"",LOOKUP(F28,Sailor_No,Sailor_Name))</f>
        <v/>
      </c>
      <c r="H28" s="193"/>
      <c r="I28" s="187" t="str">
        <f>IF(H28=0,"",LOOKUP(H28,Sailor_No,Sailor_Name))</f>
        <v/>
      </c>
      <c r="J28" s="569"/>
      <c r="K28" s="664"/>
      <c r="L28" s="664"/>
      <c r="M28" s="664"/>
      <c r="N28" s="642"/>
      <c r="O28" s="202"/>
      <c r="P28" s="187" t="str">
        <f>IF(O28=0,"",LOOKUP(O28,Sailor_No,Sailor_Name))</f>
        <v/>
      </c>
      <c r="Q28" s="190"/>
      <c r="R28" s="187" t="str">
        <f>IF(Q28=0,"",LOOKUP(Q28,Sailor_No,Sailor_Name))</f>
        <v/>
      </c>
      <c r="S28" s="691"/>
      <c r="T28" s="691"/>
      <c r="U28" s="691"/>
      <c r="V28" s="696" t="e">
        <f>SUM(#REF!)</f>
        <v>#REF!</v>
      </c>
      <c r="W28" s="546" t="str">
        <f>IF(E27="N",$H$53,IF(E28="Y",0,"-"))</f>
        <v>-</v>
      </c>
      <c r="X28" s="191"/>
      <c r="Y28" s="191"/>
      <c r="Z28" s="191"/>
      <c r="AA28" s="191"/>
      <c r="AB28" s="191"/>
      <c r="AC28" s="192"/>
      <c r="AD28" s="719">
        <f>SUM(W28:AC30)</f>
        <v>0</v>
      </c>
      <c r="AE28" s="723"/>
      <c r="AF28" s="726"/>
      <c r="AG28" s="729"/>
      <c r="AH28" s="705"/>
      <c r="AI28" s="709"/>
      <c r="AJ28" s="710"/>
      <c r="AK28" s="320" t="str">
        <f>G28</f>
        <v/>
      </c>
      <c r="AL28" s="321" t="str">
        <f>P28</f>
        <v/>
      </c>
      <c r="AM28" s="121"/>
      <c r="AN28" s="121"/>
      <c r="AO28" s="121"/>
      <c r="AP28" s="121"/>
      <c r="AQ28" s="121"/>
    </row>
    <row r="29" spans="1:43" ht="18" customHeight="1" x14ac:dyDescent="0.25">
      <c r="A29" s="731"/>
      <c r="B29" s="556"/>
      <c r="C29" s="544"/>
      <c r="D29" s="562"/>
      <c r="E29" s="535"/>
      <c r="F29" s="186"/>
      <c r="G29" s="187" t="str">
        <f>IF(F29=0,"",LOOKUP(F29,Sailor_No,Sailor_Name))</f>
        <v/>
      </c>
      <c r="H29" s="193"/>
      <c r="I29" s="187" t="str">
        <f>IF(H29=0,"",LOOKUP(H29,Sailor_No,Sailor_Name))</f>
        <v/>
      </c>
      <c r="J29" s="567" t="s">
        <v>456</v>
      </c>
      <c r="K29" s="644">
        <f>IF(K27&lt;=15,K27,LOOKUP(K27,$I$53:$I$62,$L$53:$L$62))</f>
        <v>0</v>
      </c>
      <c r="L29" s="644">
        <f>IF(L27&lt;=15,L27,LOOKUP(L27,$I$53:$I$62,$L$53:$L$62))</f>
        <v>0</v>
      </c>
      <c r="M29" s="644">
        <f>IF(M27&lt;=15,M27,LOOKUP(M27,$I$53:$I$62,$L$53:$L$62))</f>
        <v>0</v>
      </c>
      <c r="N29" s="642"/>
      <c r="O29" s="202"/>
      <c r="P29" s="187" t="str">
        <f>IF(O29=0,"",LOOKUP(O29,Sailor_No,Sailor_Name))</f>
        <v/>
      </c>
      <c r="Q29" s="190"/>
      <c r="R29" s="187" t="str">
        <f>IF(Q29=0,"",LOOKUP(Q29,Sailor_No,Sailor_Name))</f>
        <v/>
      </c>
      <c r="S29" s="666">
        <f>IF(S27&lt;=15,S27,LOOKUP(S27,$I$53:$I$62,$L$53:$L$62))</f>
        <v>0</v>
      </c>
      <c r="T29" s="666">
        <f>IF(T27&lt;=15,T27,LOOKUP(T27,$I$53:$I$62,$L$53:$L$62))</f>
        <v>0</v>
      </c>
      <c r="U29" s="666">
        <f>IF(U27&lt;=15,U27,LOOKUP(U27,$I$53:$I$62,$L$53:$L$62))</f>
        <v>0</v>
      </c>
      <c r="V29" s="696"/>
      <c r="W29" s="547"/>
      <c r="X29" s="191"/>
      <c r="Y29" s="191"/>
      <c r="Z29" s="191"/>
      <c r="AA29" s="191"/>
      <c r="AB29" s="191"/>
      <c r="AC29" s="192"/>
      <c r="AD29" s="720"/>
      <c r="AE29" s="723"/>
      <c r="AF29" s="726"/>
      <c r="AG29" s="729"/>
      <c r="AH29" s="705"/>
      <c r="AI29" s="709"/>
      <c r="AJ29" s="710"/>
      <c r="AK29" s="322" t="str">
        <f>G29</f>
        <v/>
      </c>
      <c r="AL29" s="323" t="str">
        <f>P29</f>
        <v/>
      </c>
      <c r="AM29" s="121"/>
      <c r="AN29" s="121"/>
      <c r="AO29" s="121"/>
      <c r="AP29" s="121"/>
      <c r="AQ29" s="121"/>
    </row>
    <row r="30" spans="1:43" ht="18" customHeight="1" thickBot="1" x14ac:dyDescent="0.3">
      <c r="A30" s="731"/>
      <c r="B30" s="557"/>
      <c r="C30" s="545"/>
      <c r="D30" s="563"/>
      <c r="E30" s="536"/>
      <c r="F30" s="186"/>
      <c r="G30" s="187" t="str">
        <f>IF(F30=0,"",LOOKUP(F30,Sailor_No,Sailor_Name))</f>
        <v/>
      </c>
      <c r="H30" s="193"/>
      <c r="I30" s="187" t="str">
        <f>IF(H30=0,"",LOOKUP(H30,Sailor_No,Sailor_Name))</f>
        <v/>
      </c>
      <c r="J30" s="568"/>
      <c r="K30" s="645"/>
      <c r="L30" s="645"/>
      <c r="M30" s="645"/>
      <c r="N30" s="643"/>
      <c r="O30" s="202"/>
      <c r="P30" s="187" t="str">
        <f>IF(O30=0,"",LOOKUP(O30,Sailor_No,Sailor_Name))</f>
        <v/>
      </c>
      <c r="Q30" s="190"/>
      <c r="R30" s="187" t="str">
        <f>IF(Q30=0,"",LOOKUP(Q30,Sailor_No,Sailor_Name))</f>
        <v/>
      </c>
      <c r="S30" s="645"/>
      <c r="T30" s="645"/>
      <c r="U30" s="645"/>
      <c r="V30" s="697"/>
      <c r="W30" s="548"/>
      <c r="X30" s="191"/>
      <c r="Y30" s="191"/>
      <c r="Z30" s="191"/>
      <c r="AA30" s="191"/>
      <c r="AB30" s="191"/>
      <c r="AC30" s="192"/>
      <c r="AD30" s="733"/>
      <c r="AE30" s="724"/>
      <c r="AF30" s="727"/>
      <c r="AG30" s="730"/>
      <c r="AH30" s="706"/>
      <c r="AI30" s="711"/>
      <c r="AJ30" s="712"/>
      <c r="AK30" s="327" t="str">
        <f>G30</f>
        <v/>
      </c>
      <c r="AL30" s="328" t="str">
        <f>P30</f>
        <v/>
      </c>
      <c r="AM30" s="121"/>
      <c r="AN30" s="121"/>
      <c r="AO30" s="121"/>
      <c r="AP30" s="121"/>
      <c r="AQ30" s="121"/>
    </row>
    <row r="31" spans="1:43" ht="18" customHeight="1" x14ac:dyDescent="0.2">
      <c r="A31" s="731">
        <v>8</v>
      </c>
      <c r="B31" s="564" t="str">
        <f>LOOKUP(A31,Team_No,Team_Names_1)</f>
        <v>Aeolus-1</v>
      </c>
      <c r="C31" s="735" t="str">
        <f>'Boat allocation &amp; OOD'!G11</f>
        <v>DD</v>
      </c>
      <c r="D31" s="561">
        <f>IF(C31=0,"",LOOKUP(C31,Hobie_No,Sail_No))</f>
        <v>682</v>
      </c>
      <c r="E31" s="537"/>
      <c r="F31" s="210"/>
      <c r="G31" s="211"/>
      <c r="H31" s="212"/>
      <c r="I31" s="211"/>
      <c r="J31" s="561" t="s">
        <v>1047</v>
      </c>
      <c r="K31" s="663"/>
      <c r="L31" s="663"/>
      <c r="M31" s="663"/>
      <c r="N31" s="641">
        <f>SUM(K33:M34)</f>
        <v>0</v>
      </c>
      <c r="O31" s="213"/>
      <c r="P31" s="211"/>
      <c r="Q31" s="214"/>
      <c r="R31" s="211"/>
      <c r="S31" s="690"/>
      <c r="T31" s="690"/>
      <c r="U31" s="690"/>
      <c r="V31" s="695">
        <f>SUM(S33:U34)</f>
        <v>0</v>
      </c>
      <c r="W31" s="216"/>
      <c r="X31" s="217"/>
      <c r="Y31" s="217"/>
      <c r="Z31" s="217"/>
      <c r="AA31" s="217"/>
      <c r="AB31" s="217"/>
      <c r="AC31" s="218"/>
      <c r="AD31" s="329"/>
      <c r="AE31" s="722">
        <f>N31</f>
        <v>0</v>
      </c>
      <c r="AF31" s="725">
        <f t="shared" ref="AF31" si="23">V31</f>
        <v>0</v>
      </c>
      <c r="AG31" s="728">
        <f t="shared" ref="AG31" si="24">SUM(AD31:AF34)</f>
        <v>0</v>
      </c>
      <c r="AH31" s="704">
        <f t="shared" ref="AH31" si="25">IF(AG31&gt;99,"-",(RANK(AG31,$AG$3:$AG$50,1)))</f>
        <v>1</v>
      </c>
      <c r="AI31" s="707"/>
      <c r="AJ31" s="708"/>
      <c r="AK31" s="717" t="str">
        <f>IF(B31=0,"",LOOKUP(A31,Team_No,Team_Names_2))</f>
        <v>Aeolus-1</v>
      </c>
      <c r="AL31" s="718"/>
      <c r="AM31" s="121"/>
      <c r="AN31" s="121"/>
      <c r="AO31" s="121"/>
      <c r="AP31" s="121"/>
      <c r="AQ31" s="121"/>
    </row>
    <row r="32" spans="1:43" ht="18" customHeight="1" x14ac:dyDescent="0.25">
      <c r="A32" s="731"/>
      <c r="B32" s="565"/>
      <c r="C32" s="544"/>
      <c r="D32" s="562"/>
      <c r="E32" s="538"/>
      <c r="F32" s="186"/>
      <c r="G32" s="187" t="str">
        <f>IF(F32=0,"",LOOKUP(F32,Sailor_No,Sailor_Name))</f>
        <v/>
      </c>
      <c r="H32" s="193"/>
      <c r="I32" s="187" t="str">
        <f>IF(H32=0,"",LOOKUP(H32,Sailor_No,Sailor_Name))</f>
        <v/>
      </c>
      <c r="J32" s="569"/>
      <c r="K32" s="664"/>
      <c r="L32" s="664"/>
      <c r="M32" s="664"/>
      <c r="N32" s="642"/>
      <c r="O32" s="202"/>
      <c r="P32" s="187" t="str">
        <f>IF(O32=0,"",LOOKUP(O32,Sailor_No,Sailor_Name))</f>
        <v/>
      </c>
      <c r="Q32" s="190"/>
      <c r="R32" s="187" t="str">
        <f>IF(Q32=0,"",LOOKUP(Q32,Sailor_No,Sailor_Name))</f>
        <v/>
      </c>
      <c r="S32" s="694"/>
      <c r="T32" s="693"/>
      <c r="U32" s="693"/>
      <c r="V32" s="696" t="e">
        <f>SUM(#REF!)</f>
        <v>#REF!</v>
      </c>
      <c r="W32" s="546" t="str">
        <f>IF(E31="N",$H$53,IF(E32="Y",0,"-"))</f>
        <v>-</v>
      </c>
      <c r="X32" s="191"/>
      <c r="Y32" s="191"/>
      <c r="Z32" s="191"/>
      <c r="AA32" s="191"/>
      <c r="AB32" s="191"/>
      <c r="AC32" s="192"/>
      <c r="AD32" s="719">
        <f>SUM(W32:AC34)</f>
        <v>0</v>
      </c>
      <c r="AE32" s="723"/>
      <c r="AF32" s="726"/>
      <c r="AG32" s="729"/>
      <c r="AH32" s="705"/>
      <c r="AI32" s="709"/>
      <c r="AJ32" s="710"/>
      <c r="AK32" s="320" t="str">
        <f>G32</f>
        <v/>
      </c>
      <c r="AL32" s="321" t="str">
        <f>P32</f>
        <v/>
      </c>
      <c r="AM32" s="121"/>
      <c r="AN32" s="121"/>
      <c r="AO32" s="121"/>
      <c r="AP32" s="121"/>
      <c r="AQ32" s="121"/>
    </row>
    <row r="33" spans="1:43" ht="18" customHeight="1" x14ac:dyDescent="0.25">
      <c r="A33" s="731"/>
      <c r="B33" s="565"/>
      <c r="C33" s="544"/>
      <c r="D33" s="562"/>
      <c r="E33" s="538"/>
      <c r="F33" s="186"/>
      <c r="G33" s="187" t="str">
        <f>IF(F33=0,"",LOOKUP(F33,Sailor_No,Sailor_Name))</f>
        <v/>
      </c>
      <c r="H33" s="193"/>
      <c r="I33" s="187" t="str">
        <f>IF(H33=0,"",LOOKUP(H33,Sailor_No,Sailor_Name))</f>
        <v/>
      </c>
      <c r="J33" s="567" t="s">
        <v>456</v>
      </c>
      <c r="K33" s="644">
        <f>IF(K31&lt;=15,K31,LOOKUP(K31,$I$53:$I$62,$L$53:$L$62))</f>
        <v>0</v>
      </c>
      <c r="L33" s="644">
        <f>IF(L31&lt;=15,L31,LOOKUP(L31,$I$53:$I$62,$L$53:$L$62))</f>
        <v>0</v>
      </c>
      <c r="M33" s="644">
        <f>IF(M31&lt;=15,M31,LOOKUP(M31,$I$53:$I$62,$L$53:$L$62))</f>
        <v>0</v>
      </c>
      <c r="N33" s="642"/>
      <c r="O33" s="202"/>
      <c r="P33" s="187" t="str">
        <f>IF(O33=0,"",LOOKUP(O33,Sailor_No,Sailor_Name))</f>
        <v/>
      </c>
      <c r="Q33" s="190"/>
      <c r="R33" s="187" t="str">
        <f>IF(Q33=0,"",LOOKUP(Q33,Sailor_No,Sailor_Name))</f>
        <v/>
      </c>
      <c r="S33" s="666">
        <f>IF(S31&lt;=15,S31,LOOKUP(S31,$I$53:$I$62,$L$53:$L$62))</f>
        <v>0</v>
      </c>
      <c r="T33" s="666">
        <f>IF(T31&lt;=15,T31,LOOKUP(T31,$I$53:$I$62,$L$53:$L$62))</f>
        <v>0</v>
      </c>
      <c r="U33" s="666">
        <f>IF(U31&lt;=15,U31,LOOKUP(U31,$I$53:$I$62,$L$53:$L$62))</f>
        <v>0</v>
      </c>
      <c r="V33" s="696"/>
      <c r="W33" s="547"/>
      <c r="X33" s="191"/>
      <c r="Y33" s="191"/>
      <c r="Z33" s="191"/>
      <c r="AA33" s="191"/>
      <c r="AB33" s="191"/>
      <c r="AC33" s="192"/>
      <c r="AD33" s="720"/>
      <c r="AE33" s="723"/>
      <c r="AF33" s="726"/>
      <c r="AG33" s="729"/>
      <c r="AH33" s="705"/>
      <c r="AI33" s="709"/>
      <c r="AJ33" s="710"/>
      <c r="AK33" s="322" t="str">
        <f>G33</f>
        <v/>
      </c>
      <c r="AL33" s="323" t="str">
        <f>P33</f>
        <v/>
      </c>
      <c r="AM33" s="121"/>
      <c r="AN33" s="121"/>
      <c r="AO33" s="121"/>
      <c r="AP33" s="121"/>
      <c r="AQ33" s="121"/>
    </row>
    <row r="34" spans="1:43" ht="18" customHeight="1" thickBot="1" x14ac:dyDescent="0.3">
      <c r="A34" s="731"/>
      <c r="B34" s="566"/>
      <c r="C34" s="545"/>
      <c r="D34" s="563"/>
      <c r="E34" s="539"/>
      <c r="F34" s="186"/>
      <c r="G34" s="187" t="str">
        <f>IF(F34=0,"",LOOKUP(F34,Sailor_No,Sailor_Name))</f>
        <v/>
      </c>
      <c r="H34" s="193"/>
      <c r="I34" s="187" t="str">
        <f>IF(H34=0,"",LOOKUP(H34,Sailor_No,Sailor_Name))</f>
        <v/>
      </c>
      <c r="J34" s="568"/>
      <c r="K34" s="645"/>
      <c r="L34" s="645"/>
      <c r="M34" s="645"/>
      <c r="N34" s="643"/>
      <c r="O34" s="202"/>
      <c r="P34" s="187" t="str">
        <f>IF(O34=0,"",LOOKUP(O34,Sailor_No,Sailor_Name))</f>
        <v/>
      </c>
      <c r="Q34" s="190"/>
      <c r="R34" s="187" t="str">
        <f>IF(Q34=0,"",LOOKUP(Q34,Sailor_No,Sailor_Name))</f>
        <v/>
      </c>
      <c r="S34" s="645"/>
      <c r="T34" s="645"/>
      <c r="U34" s="645"/>
      <c r="V34" s="697"/>
      <c r="W34" s="548"/>
      <c r="X34" s="191"/>
      <c r="Y34" s="191"/>
      <c r="Z34" s="191"/>
      <c r="AA34" s="191"/>
      <c r="AB34" s="191"/>
      <c r="AC34" s="192"/>
      <c r="AD34" s="733"/>
      <c r="AE34" s="724"/>
      <c r="AF34" s="727"/>
      <c r="AG34" s="730"/>
      <c r="AH34" s="706"/>
      <c r="AI34" s="711"/>
      <c r="AJ34" s="712"/>
      <c r="AK34" s="327" t="str">
        <f>G34</f>
        <v/>
      </c>
      <c r="AL34" s="328" t="str">
        <f>P34</f>
        <v/>
      </c>
      <c r="AM34" s="121"/>
      <c r="AN34" s="121"/>
      <c r="AO34" s="121"/>
      <c r="AP34" s="121"/>
      <c r="AQ34" s="121"/>
    </row>
    <row r="35" spans="1:43" ht="18" customHeight="1" x14ac:dyDescent="0.2">
      <c r="A35" s="731">
        <v>9</v>
      </c>
      <c r="B35" s="564" t="str">
        <f>LOOKUP(A35,Team_No,Team_Names_1)</f>
        <v>Aeolus-2</v>
      </c>
      <c r="C35" s="543" t="str">
        <f>'Boat allocation &amp; OOD'!G12</f>
        <v>H15</v>
      </c>
      <c r="D35" s="561" t="str">
        <f>IF(C35=0,"",LOOKUP(C35,Hobie_No,Sail_No))</f>
        <v>042</v>
      </c>
      <c r="E35" s="537"/>
      <c r="F35" s="210"/>
      <c r="G35" s="211"/>
      <c r="H35" s="212"/>
      <c r="I35" s="211"/>
      <c r="J35" s="561" t="s">
        <v>1047</v>
      </c>
      <c r="K35" s="688"/>
      <c r="L35" s="688"/>
      <c r="M35" s="689"/>
      <c r="N35" s="641">
        <f>SUM(K37:M38)</f>
        <v>0</v>
      </c>
      <c r="O35" s="213"/>
      <c r="P35" s="211"/>
      <c r="Q35" s="214"/>
      <c r="R35" s="211"/>
      <c r="S35" s="690"/>
      <c r="T35" s="690"/>
      <c r="U35" s="690"/>
      <c r="V35" s="695">
        <f>SUM(S37:U38)</f>
        <v>0</v>
      </c>
      <c r="W35" s="216"/>
      <c r="X35" s="217"/>
      <c r="Y35" s="217"/>
      <c r="Z35" s="217"/>
      <c r="AA35" s="217"/>
      <c r="AB35" s="217"/>
      <c r="AC35" s="218"/>
      <c r="AD35" s="329"/>
      <c r="AE35" s="722">
        <f>N35</f>
        <v>0</v>
      </c>
      <c r="AF35" s="725">
        <f t="shared" ref="AF35" si="26">V35</f>
        <v>0</v>
      </c>
      <c r="AG35" s="728">
        <f t="shared" ref="AG35" si="27">SUM(AD35:AF38)</f>
        <v>0</v>
      </c>
      <c r="AH35" s="704">
        <f>IF(AG35&gt;99,"-",(RANK(AG35,$AG$3:$AG$50,1)))</f>
        <v>1</v>
      </c>
      <c r="AI35" s="707"/>
      <c r="AJ35" s="708"/>
      <c r="AK35" s="717" t="str">
        <f>IF(B35=0,"",LOOKUP(A35,Team_No,Team_Names_2))</f>
        <v>Aeolus-2</v>
      </c>
      <c r="AL35" s="718"/>
      <c r="AM35" s="121"/>
      <c r="AN35" s="121"/>
      <c r="AO35" s="121"/>
      <c r="AP35" s="121"/>
      <c r="AQ35" s="121"/>
    </row>
    <row r="36" spans="1:43" ht="18" customHeight="1" x14ac:dyDescent="0.25">
      <c r="A36" s="731"/>
      <c r="B36" s="565"/>
      <c r="C36" s="544"/>
      <c r="D36" s="562"/>
      <c r="E36" s="538"/>
      <c r="F36" s="186"/>
      <c r="G36" s="187" t="str">
        <f>IF(F36=0,"",LOOKUP(F36,Sailor_No,Sailor_Name))</f>
        <v/>
      </c>
      <c r="H36" s="193"/>
      <c r="I36" s="187" t="str">
        <f>IF(H36=0,"",LOOKUP(H36,Sailor_No,Sailor_Name))</f>
        <v/>
      </c>
      <c r="J36" s="569"/>
      <c r="K36" s="681"/>
      <c r="L36" s="681"/>
      <c r="M36" s="683"/>
      <c r="N36" s="642"/>
      <c r="O36" s="202"/>
      <c r="P36" s="187" t="str">
        <f>IF(O36=0,"",LOOKUP(O36,Sailor_No,Sailor_Name))</f>
        <v/>
      </c>
      <c r="Q36" s="190"/>
      <c r="R36" s="187" t="str">
        <f>IF(Q36=0,"",LOOKUP(Q36,Sailor_No,Sailor_Name))</f>
        <v/>
      </c>
      <c r="S36" s="691"/>
      <c r="T36" s="691"/>
      <c r="U36" s="691"/>
      <c r="V36" s="696" t="e">
        <f>SUM(#REF!)</f>
        <v>#REF!</v>
      </c>
      <c r="W36" s="546" t="str">
        <f>IF(E35="N",$H$53,IF(E36="Y",0,"-"))</f>
        <v>-</v>
      </c>
      <c r="X36" s="191"/>
      <c r="Y36" s="191"/>
      <c r="Z36" s="191"/>
      <c r="AA36" s="191"/>
      <c r="AB36" s="191"/>
      <c r="AC36" s="192"/>
      <c r="AD36" s="719">
        <f>SUM(W36:AC38)</f>
        <v>0</v>
      </c>
      <c r="AE36" s="723"/>
      <c r="AF36" s="726"/>
      <c r="AG36" s="729"/>
      <c r="AH36" s="705"/>
      <c r="AI36" s="709"/>
      <c r="AJ36" s="710"/>
      <c r="AK36" s="320" t="str">
        <f>G36</f>
        <v/>
      </c>
      <c r="AL36" s="321" t="str">
        <f>P36</f>
        <v/>
      </c>
      <c r="AM36" s="121"/>
      <c r="AN36" s="121"/>
      <c r="AO36" s="121"/>
      <c r="AP36" s="121"/>
      <c r="AQ36" s="121"/>
    </row>
    <row r="37" spans="1:43" ht="18" customHeight="1" x14ac:dyDescent="0.25">
      <c r="A37" s="731"/>
      <c r="B37" s="565"/>
      <c r="C37" s="544"/>
      <c r="D37" s="562"/>
      <c r="E37" s="538"/>
      <c r="F37" s="186"/>
      <c r="G37" s="187" t="str">
        <f>IF(F37=0,"",LOOKUP(F37,Sailor_No,Sailor_Name))</f>
        <v/>
      </c>
      <c r="H37" s="193"/>
      <c r="I37" s="187" t="str">
        <f>IF(H37=0,"",LOOKUP(H37,Sailor_No,Sailor_Name))</f>
        <v/>
      </c>
      <c r="J37" s="567" t="s">
        <v>456</v>
      </c>
      <c r="K37" s="644">
        <f>IF(K35&lt;=15,K35,LOOKUP(K35,$I$53:$I$62,$L$53:$L$62))</f>
        <v>0</v>
      </c>
      <c r="L37" s="644">
        <f>IF(L35&lt;=15,L35,LOOKUP(L35,$I$53:$I$62,$L$53:$L$62))</f>
        <v>0</v>
      </c>
      <c r="M37" s="678">
        <f>IF(M35&lt;=15,M35,LOOKUP(M35,$I$53:$I$62,$L$53:$L$62))</f>
        <v>0</v>
      </c>
      <c r="N37" s="642"/>
      <c r="O37" s="202"/>
      <c r="P37" s="187" t="str">
        <f>IF(O37=0,"",LOOKUP(O37,Sailor_No,Sailor_Name))</f>
        <v/>
      </c>
      <c r="Q37" s="190"/>
      <c r="R37" s="187" t="str">
        <f>IF(Q37=0,"",LOOKUP(Q37,Sailor_No,Sailor_Name))</f>
        <v/>
      </c>
      <c r="S37" s="666">
        <f>IF(S35&lt;=15,S35,LOOKUP(S35,$I$53:$I$62,$L$53:$L$62))</f>
        <v>0</v>
      </c>
      <c r="T37" s="666">
        <f>IF(T35&lt;=15,T35,LOOKUP(T35,$I$53:$I$62,$L$53:$L$62))</f>
        <v>0</v>
      </c>
      <c r="U37" s="666">
        <f>IF(U35&lt;=15,U35,LOOKUP(U35,$I$53:$I$62,$L$53:$L$62))</f>
        <v>0</v>
      </c>
      <c r="V37" s="696"/>
      <c r="W37" s="547"/>
      <c r="X37" s="191"/>
      <c r="Y37" s="191"/>
      <c r="Z37" s="191"/>
      <c r="AA37" s="191"/>
      <c r="AB37" s="191"/>
      <c r="AC37" s="192"/>
      <c r="AD37" s="720"/>
      <c r="AE37" s="723"/>
      <c r="AF37" s="726"/>
      <c r="AG37" s="729"/>
      <c r="AH37" s="705"/>
      <c r="AI37" s="709"/>
      <c r="AJ37" s="710"/>
      <c r="AK37" s="322" t="str">
        <f>G37</f>
        <v/>
      </c>
      <c r="AL37" s="323" t="str">
        <f>P37</f>
        <v/>
      </c>
      <c r="AM37" s="121"/>
      <c r="AN37" s="121"/>
      <c r="AO37" s="121"/>
      <c r="AP37" s="121"/>
      <c r="AQ37" s="121"/>
    </row>
    <row r="38" spans="1:43" ht="18" customHeight="1" thickBot="1" x14ac:dyDescent="0.3">
      <c r="A38" s="731"/>
      <c r="B38" s="566"/>
      <c r="C38" s="545"/>
      <c r="D38" s="563"/>
      <c r="E38" s="539"/>
      <c r="F38" s="186"/>
      <c r="G38" s="187" t="str">
        <f>IF(F38=0,"",LOOKUP(F38,Sailor_No,Sailor_Name))</f>
        <v/>
      </c>
      <c r="H38" s="193"/>
      <c r="I38" s="187" t="str">
        <f>IF(H38=0,"",LOOKUP(H38,Sailor_No,Sailor_Name))</f>
        <v/>
      </c>
      <c r="J38" s="568"/>
      <c r="K38" s="645"/>
      <c r="L38" s="645"/>
      <c r="M38" s="668"/>
      <c r="N38" s="643"/>
      <c r="O38" s="202"/>
      <c r="P38" s="187" t="str">
        <f>IF(O38=0,"",LOOKUP(O38,Sailor_No,Sailor_Name))</f>
        <v/>
      </c>
      <c r="Q38" s="190"/>
      <c r="R38" s="187" t="str">
        <f>IF(Q38=0,"",LOOKUP(Q38,Sailor_No,Sailor_Name))</f>
        <v/>
      </c>
      <c r="S38" s="645"/>
      <c r="T38" s="645"/>
      <c r="U38" s="645"/>
      <c r="V38" s="697"/>
      <c r="W38" s="548"/>
      <c r="X38" s="191"/>
      <c r="Y38" s="191"/>
      <c r="Z38" s="191"/>
      <c r="AA38" s="191"/>
      <c r="AB38" s="191"/>
      <c r="AC38" s="192"/>
      <c r="AD38" s="733"/>
      <c r="AE38" s="724"/>
      <c r="AF38" s="727"/>
      <c r="AG38" s="730"/>
      <c r="AH38" s="706"/>
      <c r="AI38" s="711"/>
      <c r="AJ38" s="712"/>
      <c r="AK38" s="327" t="str">
        <f>G38</f>
        <v/>
      </c>
      <c r="AL38" s="328" t="str">
        <f>P38</f>
        <v/>
      </c>
      <c r="AM38" s="121"/>
      <c r="AN38" s="121"/>
      <c r="AO38" s="121"/>
      <c r="AP38" s="121"/>
      <c r="AQ38" s="121"/>
    </row>
    <row r="39" spans="1:43" ht="18" customHeight="1" x14ac:dyDescent="0.2">
      <c r="A39" s="731">
        <v>10</v>
      </c>
      <c r="B39" s="564" t="str">
        <f>LOOKUP(A39,Team_No,Team_Names_1)</f>
        <v>Spare-1</v>
      </c>
      <c r="C39" s="543" t="s">
        <v>1072</v>
      </c>
      <c r="D39" s="561" t="str">
        <f>IF(C39=0,"",LOOKUP(C39,Hobie_No,Sail_No))</f>
        <v>680</v>
      </c>
      <c r="E39" s="537"/>
      <c r="F39" s="210"/>
      <c r="G39" s="211"/>
      <c r="H39" s="212"/>
      <c r="I39" s="211"/>
      <c r="J39" s="561" t="s">
        <v>1047</v>
      </c>
      <c r="K39" s="688"/>
      <c r="L39" s="689"/>
      <c r="M39" s="689"/>
      <c r="N39" s="641">
        <f>SUM(K41:M42)</f>
        <v>0</v>
      </c>
      <c r="O39" s="213"/>
      <c r="P39" s="211"/>
      <c r="Q39" s="214"/>
      <c r="R39" s="211"/>
      <c r="S39" s="690"/>
      <c r="T39" s="690"/>
      <c r="U39" s="690"/>
      <c r="V39" s="695">
        <f>SUM(S41:U42)</f>
        <v>0</v>
      </c>
      <c r="W39" s="216"/>
      <c r="X39" s="217"/>
      <c r="Y39" s="217"/>
      <c r="Z39" s="217"/>
      <c r="AA39" s="217"/>
      <c r="AB39" s="217"/>
      <c r="AC39" s="218"/>
      <c r="AD39" s="329"/>
      <c r="AE39" s="722">
        <f>N39</f>
        <v>0</v>
      </c>
      <c r="AF39" s="725">
        <f t="shared" ref="AF39" si="28">V39</f>
        <v>0</v>
      </c>
      <c r="AG39" s="728">
        <f t="shared" ref="AG39" si="29">SUM(AD39:AF42)</f>
        <v>0</v>
      </c>
      <c r="AH39" s="704">
        <f>IF(AG39&gt;99,"-",(RANK(AG39,$AG$3:$AG$50,1)))</f>
        <v>1</v>
      </c>
      <c r="AI39" s="707"/>
      <c r="AJ39" s="708"/>
      <c r="AK39" s="717" t="str">
        <f>IF(B39=0,"",LOOKUP(A39,Team_No,Team_Names_2))</f>
        <v>Spare-1</v>
      </c>
      <c r="AL39" s="718"/>
      <c r="AM39" s="121"/>
      <c r="AN39" s="121"/>
      <c r="AO39" s="121"/>
      <c r="AP39" s="121"/>
      <c r="AQ39" s="121"/>
    </row>
    <row r="40" spans="1:43" ht="18" customHeight="1" x14ac:dyDescent="0.25">
      <c r="A40" s="731"/>
      <c r="B40" s="565"/>
      <c r="C40" s="544"/>
      <c r="D40" s="562"/>
      <c r="E40" s="538"/>
      <c r="F40" s="186"/>
      <c r="G40" s="187" t="str">
        <f>IF(F40=0,"",LOOKUP(F40,Sailor_No,Sailor_Name))</f>
        <v/>
      </c>
      <c r="H40" s="193"/>
      <c r="I40" s="187" t="str">
        <f>IF(H40=0,"",LOOKUP(H40,Sailor_No,Sailor_Name))</f>
        <v/>
      </c>
      <c r="J40" s="569"/>
      <c r="K40" s="681"/>
      <c r="L40" s="683"/>
      <c r="M40" s="683"/>
      <c r="N40" s="642"/>
      <c r="O40" s="202"/>
      <c r="P40" s="187" t="str">
        <f>IF(O40=0,"",LOOKUP(O40,Sailor_No,Sailor_Name))</f>
        <v/>
      </c>
      <c r="Q40" s="190"/>
      <c r="R40" s="187" t="str">
        <f>IF(Q40=0,"",LOOKUP(Q40,Sailor_No,Sailor_Name))</f>
        <v/>
      </c>
      <c r="S40" s="691"/>
      <c r="T40" s="691"/>
      <c r="U40" s="691"/>
      <c r="V40" s="696" t="e">
        <f>SUM(#REF!)</f>
        <v>#REF!</v>
      </c>
      <c r="W40" s="546" t="str">
        <f>IF(E39="N",$H$53,IF(E40="Y",0,"-"))</f>
        <v>-</v>
      </c>
      <c r="X40" s="191"/>
      <c r="Y40" s="191"/>
      <c r="Z40" s="191"/>
      <c r="AA40" s="191"/>
      <c r="AB40" s="191"/>
      <c r="AC40" s="192"/>
      <c r="AD40" s="719">
        <f>SUM(W40:AC42)</f>
        <v>0</v>
      </c>
      <c r="AE40" s="723"/>
      <c r="AF40" s="726"/>
      <c r="AG40" s="729"/>
      <c r="AH40" s="705"/>
      <c r="AI40" s="709"/>
      <c r="AJ40" s="710"/>
      <c r="AK40" s="320" t="str">
        <f>G40</f>
        <v/>
      </c>
      <c r="AL40" s="321" t="str">
        <f>P40</f>
        <v/>
      </c>
      <c r="AM40" s="114"/>
      <c r="AN40" s="114"/>
      <c r="AO40" s="114"/>
      <c r="AP40" s="114"/>
      <c r="AQ40" s="114"/>
    </row>
    <row r="41" spans="1:43" ht="18" customHeight="1" x14ac:dyDescent="0.25">
      <c r="A41" s="731"/>
      <c r="B41" s="565"/>
      <c r="C41" s="544"/>
      <c r="D41" s="562"/>
      <c r="E41" s="538"/>
      <c r="F41" s="186"/>
      <c r="G41" s="187" t="str">
        <f>IF(F41=0,"",LOOKUP(F41,Sailor_No,Sailor_Name))</f>
        <v/>
      </c>
      <c r="H41" s="193"/>
      <c r="I41" s="187" t="str">
        <f>IF(H41=0,"",LOOKUP(H41,Sailor_No,Sailor_Name))</f>
        <v/>
      </c>
      <c r="J41" s="567" t="s">
        <v>456</v>
      </c>
      <c r="K41" s="644">
        <f>IF(K39&lt;=15,K39,LOOKUP(K39,$I$53:$I$62,$L$53:$L$62))</f>
        <v>0</v>
      </c>
      <c r="L41" s="644">
        <f>IF(L39&lt;=15,L39,LOOKUP(L39,$I$53:$I$62,$L$53:$L$62))</f>
        <v>0</v>
      </c>
      <c r="M41" s="678">
        <f>IF(M39&lt;=15,M39,LOOKUP(M39,$I$53:$I$62,$L$53:$L$62))</f>
        <v>0</v>
      </c>
      <c r="N41" s="642"/>
      <c r="O41" s="202"/>
      <c r="P41" s="187" t="str">
        <f>IF(O41=0,"",LOOKUP(O41,Sailor_No,Sailor_Name))</f>
        <v/>
      </c>
      <c r="Q41" s="190"/>
      <c r="R41" s="187" t="str">
        <f>IF(Q41=0,"",LOOKUP(Q41,Sailor_No,Sailor_Name))</f>
        <v/>
      </c>
      <c r="S41" s="666">
        <f>IF(S39&lt;=15,S39,LOOKUP(S39,$I$53:$I$62,$L$53:$L$62))</f>
        <v>0</v>
      </c>
      <c r="T41" s="666">
        <f>IF(T40&lt;=15,T40,LOOKUP(T40,$I$53:$I$62,$L$53:$L$62))</f>
        <v>0</v>
      </c>
      <c r="U41" s="666">
        <f>IF(U40&lt;=15,U40,LOOKUP(U40,$I$53:$I$62,$L$53:$L$62))</f>
        <v>0</v>
      </c>
      <c r="V41" s="696"/>
      <c r="W41" s="547"/>
      <c r="X41" s="191"/>
      <c r="Y41" s="191"/>
      <c r="Z41" s="191"/>
      <c r="AA41" s="191"/>
      <c r="AB41" s="191"/>
      <c r="AC41" s="192"/>
      <c r="AD41" s="720"/>
      <c r="AE41" s="723"/>
      <c r="AF41" s="726"/>
      <c r="AG41" s="729"/>
      <c r="AH41" s="705"/>
      <c r="AI41" s="709"/>
      <c r="AJ41" s="710"/>
      <c r="AK41" s="322" t="str">
        <f>G41</f>
        <v/>
      </c>
      <c r="AL41" s="323" t="str">
        <f>P41</f>
        <v/>
      </c>
      <c r="AM41" s="121"/>
      <c r="AN41" s="114"/>
      <c r="AO41" s="114"/>
      <c r="AP41" s="114"/>
      <c r="AQ41" s="114"/>
    </row>
    <row r="42" spans="1:43" ht="18" customHeight="1" thickBot="1" x14ac:dyDescent="0.3">
      <c r="A42" s="731"/>
      <c r="B42" s="566"/>
      <c r="C42" s="545"/>
      <c r="D42" s="563"/>
      <c r="E42" s="539"/>
      <c r="F42" s="194"/>
      <c r="G42" s="187" t="str">
        <f>IF(F42=0,"",LOOKUP(F42,Sailor_No,Sailor_Name))</f>
        <v/>
      </c>
      <c r="H42" s="196"/>
      <c r="I42" s="187" t="str">
        <f>IF(H42=0,"",LOOKUP(H42,Sailor_No,Sailor_Name))</f>
        <v/>
      </c>
      <c r="J42" s="568"/>
      <c r="K42" s="645"/>
      <c r="L42" s="645"/>
      <c r="M42" s="668"/>
      <c r="N42" s="643"/>
      <c r="O42" s="223"/>
      <c r="P42" s="187" t="str">
        <f>IF(O42=0,"",LOOKUP(O42,Sailor_No,Sailor_Name))</f>
        <v/>
      </c>
      <c r="Q42" s="198"/>
      <c r="R42" s="187" t="str">
        <f>IF(Q42=0,"",LOOKUP(Q42,Sailor_No,Sailor_Name))</f>
        <v/>
      </c>
      <c r="S42" s="645"/>
      <c r="T42" s="645"/>
      <c r="U42" s="645"/>
      <c r="V42" s="697"/>
      <c r="W42" s="548"/>
      <c r="X42" s="199"/>
      <c r="Y42" s="199"/>
      <c r="Z42" s="199"/>
      <c r="AA42" s="199"/>
      <c r="AB42" s="199"/>
      <c r="AC42" s="200"/>
      <c r="AD42" s="734"/>
      <c r="AE42" s="724"/>
      <c r="AF42" s="727"/>
      <c r="AG42" s="730"/>
      <c r="AH42" s="706"/>
      <c r="AI42" s="711"/>
      <c r="AJ42" s="712"/>
      <c r="AK42" s="324" t="str">
        <f>G42</f>
        <v/>
      </c>
      <c r="AL42" s="325" t="str">
        <f>P42</f>
        <v/>
      </c>
      <c r="AM42" s="121"/>
      <c r="AN42" s="114"/>
      <c r="AO42" s="114"/>
      <c r="AP42" s="114"/>
      <c r="AQ42" s="114"/>
    </row>
    <row r="43" spans="1:43" ht="18" customHeight="1" x14ac:dyDescent="0.2">
      <c r="A43" s="731">
        <v>11</v>
      </c>
      <c r="B43" s="564" t="str">
        <f>LOOKUP(A43,Team_No,Team_Names_1)</f>
        <v>Spare-2</v>
      </c>
      <c r="C43" s="543">
        <f>'[1]Boat allocation &amp; OOD'!L14</f>
        <v>0</v>
      </c>
      <c r="D43" s="561" t="str">
        <f>IF(C43=0,"",LOOKUP(C43,Hobie_No,Sail_No))</f>
        <v/>
      </c>
      <c r="E43" s="537"/>
      <c r="F43" s="210"/>
      <c r="G43" s="211"/>
      <c r="H43" s="212"/>
      <c r="I43" s="211"/>
      <c r="J43" s="561" t="s">
        <v>1047</v>
      </c>
      <c r="K43" s="680"/>
      <c r="L43" s="682"/>
      <c r="M43" s="682"/>
      <c r="N43" s="641">
        <f>SUM(K45:M46)</f>
        <v>0</v>
      </c>
      <c r="O43" s="213"/>
      <c r="P43" s="211"/>
      <c r="Q43" s="214"/>
      <c r="R43" s="211"/>
      <c r="S43" s="690"/>
      <c r="T43" s="690"/>
      <c r="U43" s="690"/>
      <c r="V43" s="695">
        <f>SUM(S45:U46)</f>
        <v>0</v>
      </c>
      <c r="W43" s="216"/>
      <c r="X43" s="217"/>
      <c r="Y43" s="217"/>
      <c r="Z43" s="217"/>
      <c r="AA43" s="217"/>
      <c r="AB43" s="217"/>
      <c r="AC43" s="218"/>
      <c r="AD43" s="329"/>
      <c r="AE43" s="722">
        <f>N43</f>
        <v>0</v>
      </c>
      <c r="AF43" s="725">
        <f t="shared" ref="AF43" si="30">V43</f>
        <v>0</v>
      </c>
      <c r="AG43" s="728">
        <f t="shared" ref="AG43" si="31">SUM(AD43:AF46)</f>
        <v>0</v>
      </c>
      <c r="AH43" s="704">
        <f t="shared" ref="AH43" si="32">IF(AG43&gt;99,"-",(RANK(AG43,$AG$3:$AG$50,1)))</f>
        <v>1</v>
      </c>
      <c r="AI43" s="707"/>
      <c r="AJ43" s="708"/>
      <c r="AK43" s="717" t="str">
        <f>IF(B43=0,"",LOOKUP(A43,Team_No,Team_Names_2))</f>
        <v>Spare-2</v>
      </c>
      <c r="AL43" s="718"/>
      <c r="AM43" s="114"/>
      <c r="AN43" s="114"/>
      <c r="AO43" s="114"/>
      <c r="AP43" s="114"/>
      <c r="AQ43" s="114"/>
    </row>
    <row r="44" spans="1:43" ht="18" customHeight="1" x14ac:dyDescent="0.25">
      <c r="A44" s="731"/>
      <c r="B44" s="565"/>
      <c r="C44" s="544"/>
      <c r="D44" s="562"/>
      <c r="E44" s="538"/>
      <c r="F44" s="186"/>
      <c r="G44" s="187" t="str">
        <f>IF(F44=0,"",LOOKUP(F44,Sailor_No,Sailor_Name))</f>
        <v/>
      </c>
      <c r="H44" s="193"/>
      <c r="I44" s="187" t="str">
        <f>IF(H44=0,"",LOOKUP(H44,Sailor_No,Sailor_Name))</f>
        <v/>
      </c>
      <c r="J44" s="569"/>
      <c r="K44" s="681"/>
      <c r="L44" s="683"/>
      <c r="M44" s="683"/>
      <c r="N44" s="642"/>
      <c r="O44" s="202"/>
      <c r="P44" s="187" t="str">
        <f>IF(O44=0,"",LOOKUP(O44,Sailor_No,Sailor_Name))</f>
        <v/>
      </c>
      <c r="Q44" s="190"/>
      <c r="R44" s="187" t="str">
        <f>IF(Q44=0,"",LOOKUP(Q44,Sailor_No,Sailor_Name))</f>
        <v/>
      </c>
      <c r="S44" s="691"/>
      <c r="T44" s="691"/>
      <c r="U44" s="691"/>
      <c r="V44" s="696" t="e">
        <f>SUM(#REF!)</f>
        <v>#REF!</v>
      </c>
      <c r="W44" s="546" t="str">
        <f>IF(E43="N",$H$53,IF(E44="Y",0,"-"))</f>
        <v>-</v>
      </c>
      <c r="X44" s="191"/>
      <c r="Y44" s="191"/>
      <c r="Z44" s="191"/>
      <c r="AA44" s="191"/>
      <c r="AB44" s="191"/>
      <c r="AC44" s="192"/>
      <c r="AD44" s="719">
        <f>SUM(W44:AC46)</f>
        <v>0</v>
      </c>
      <c r="AE44" s="723"/>
      <c r="AF44" s="726"/>
      <c r="AG44" s="729"/>
      <c r="AH44" s="705"/>
      <c r="AI44" s="709"/>
      <c r="AJ44" s="710"/>
      <c r="AK44" s="320" t="str">
        <f>G44</f>
        <v/>
      </c>
      <c r="AL44" s="321" t="str">
        <f>P44</f>
        <v/>
      </c>
      <c r="AM44" s="114"/>
      <c r="AN44" s="114"/>
      <c r="AO44" s="114"/>
      <c r="AP44" s="114"/>
      <c r="AQ44" s="114"/>
    </row>
    <row r="45" spans="1:43" ht="18" customHeight="1" x14ac:dyDescent="0.25">
      <c r="A45" s="731"/>
      <c r="B45" s="565"/>
      <c r="C45" s="544"/>
      <c r="D45" s="562"/>
      <c r="E45" s="538"/>
      <c r="F45" s="186"/>
      <c r="G45" s="187" t="str">
        <f>IF(F45=0,"",LOOKUP(F45,Sailor_No,Sailor_Name))</f>
        <v/>
      </c>
      <c r="H45" s="193"/>
      <c r="I45" s="187" t="str">
        <f>IF(H45=0,"",LOOKUP(H45,Sailor_No,Sailor_Name))</f>
        <v/>
      </c>
      <c r="J45" s="567" t="s">
        <v>456</v>
      </c>
      <c r="K45" s="644">
        <f>IF(K43&lt;=15,K43,LOOKUP(K43,$I$53:$I$62,$L$53:$L$62))</f>
        <v>0</v>
      </c>
      <c r="L45" s="644">
        <f>IF(L44&lt;=15,L44,LOOKUP(L44,$I$53:$I$62,$L$53:$L$62))</f>
        <v>0</v>
      </c>
      <c r="M45" s="644">
        <f>IF(M44&lt;=15,M44,LOOKUP(M44,$I$53:$I$62,$L$53:$L$62))</f>
        <v>0</v>
      </c>
      <c r="N45" s="642"/>
      <c r="O45" s="202"/>
      <c r="P45" s="187" t="str">
        <f>IF(O45=0,"",LOOKUP(O45,Sailor_No,Sailor_Name))</f>
        <v/>
      </c>
      <c r="Q45" s="190"/>
      <c r="R45" s="187" t="str">
        <f>IF(Q45=0,"",LOOKUP(Q45,Sailor_No,Sailor_Name))</f>
        <v/>
      </c>
      <c r="S45" s="666">
        <f>IF(S43&lt;=15,S43,LOOKUP(S43,$I$53:$I$62,$L$53:$L$62))</f>
        <v>0</v>
      </c>
      <c r="T45" s="666">
        <f>IF(T44&lt;=15,T44,LOOKUP(T44,$I$53:$I$62,$L$53:$L$62))</f>
        <v>0</v>
      </c>
      <c r="U45" s="666">
        <f>IF(U44&lt;=15,U44,LOOKUP(U44,$I$53:$I$62,$L$53:$L$62))</f>
        <v>0</v>
      </c>
      <c r="V45" s="696"/>
      <c r="W45" s="547"/>
      <c r="X45" s="191"/>
      <c r="Y45" s="191"/>
      <c r="Z45" s="191"/>
      <c r="AA45" s="191"/>
      <c r="AB45" s="191"/>
      <c r="AC45" s="192"/>
      <c r="AD45" s="720"/>
      <c r="AE45" s="723"/>
      <c r="AF45" s="726"/>
      <c r="AG45" s="729"/>
      <c r="AH45" s="705"/>
      <c r="AI45" s="709"/>
      <c r="AJ45" s="710"/>
      <c r="AK45" s="322" t="str">
        <f>G45</f>
        <v/>
      </c>
      <c r="AL45" s="323" t="str">
        <f>P45</f>
        <v/>
      </c>
      <c r="AM45" s="121"/>
      <c r="AN45" s="114"/>
      <c r="AO45" s="114"/>
      <c r="AP45" s="114"/>
      <c r="AQ45" s="114"/>
    </row>
    <row r="46" spans="1:43" ht="18" customHeight="1" thickBot="1" x14ac:dyDescent="0.3">
      <c r="A46" s="731"/>
      <c r="B46" s="566"/>
      <c r="C46" s="545"/>
      <c r="D46" s="563"/>
      <c r="E46" s="539"/>
      <c r="F46" s="186"/>
      <c r="G46" s="187" t="str">
        <f>IF(F46=0,"",LOOKUP(F46,Sailor_No,Sailor_Name))</f>
        <v/>
      </c>
      <c r="H46" s="193"/>
      <c r="I46" s="187" t="str">
        <f>IF(H46=0,"",LOOKUP(H46,Sailor_No,Sailor_Name))</f>
        <v/>
      </c>
      <c r="J46" s="568"/>
      <c r="K46" s="679"/>
      <c r="L46" s="679"/>
      <c r="M46" s="679"/>
      <c r="N46" s="643"/>
      <c r="O46" s="202"/>
      <c r="P46" s="187" t="str">
        <f>IF(O46=0,"",LOOKUP(O46,Sailor_No,Sailor_Name))</f>
        <v/>
      </c>
      <c r="Q46" s="190"/>
      <c r="R46" s="187" t="str">
        <f>IF(Q46=0,"",LOOKUP(Q46,Sailor_No,Sailor_Name))</f>
        <v/>
      </c>
      <c r="S46" s="645"/>
      <c r="T46" s="645"/>
      <c r="U46" s="645"/>
      <c r="V46" s="697"/>
      <c r="W46" s="548"/>
      <c r="X46" s="191"/>
      <c r="Y46" s="191"/>
      <c r="Z46" s="191"/>
      <c r="AA46" s="191"/>
      <c r="AB46" s="191"/>
      <c r="AC46" s="192"/>
      <c r="AD46" s="733"/>
      <c r="AE46" s="724"/>
      <c r="AF46" s="727"/>
      <c r="AG46" s="730"/>
      <c r="AH46" s="706"/>
      <c r="AI46" s="711"/>
      <c r="AJ46" s="712"/>
      <c r="AK46" s="327" t="str">
        <f>G46</f>
        <v/>
      </c>
      <c r="AL46" s="328" t="str">
        <f>P46</f>
        <v/>
      </c>
      <c r="AM46" s="114"/>
      <c r="AN46" s="114"/>
      <c r="AO46" s="114"/>
      <c r="AP46" s="114"/>
      <c r="AQ46" s="114"/>
    </row>
    <row r="47" spans="1:43" ht="18" customHeight="1" x14ac:dyDescent="0.2">
      <c r="A47" s="731">
        <v>12</v>
      </c>
      <c r="B47" s="564" t="str">
        <f>LOOKUP(A47,Team_No,Team_Names_1)</f>
        <v>Spare-3</v>
      </c>
      <c r="C47" s="543">
        <f>'[1]Boat allocation &amp; OOD'!L16</f>
        <v>0</v>
      </c>
      <c r="D47" s="561" t="str">
        <f>IF(C47=0,"",LOOKUP(C47,Hobie_No,Sail_No))</f>
        <v/>
      </c>
      <c r="E47" s="537"/>
      <c r="F47" s="210"/>
      <c r="G47" s="211"/>
      <c r="H47" s="212"/>
      <c r="I47" s="211"/>
      <c r="J47" s="561" t="s">
        <v>1047</v>
      </c>
      <c r="K47" s="680"/>
      <c r="L47" s="682"/>
      <c r="M47" s="383"/>
      <c r="N47" s="641">
        <f>SUM(K49:M50)</f>
        <v>0</v>
      </c>
      <c r="O47" s="213"/>
      <c r="P47" s="211"/>
      <c r="Q47" s="214"/>
      <c r="R47" s="211"/>
      <c r="S47" s="690"/>
      <c r="T47" s="690"/>
      <c r="U47" s="690"/>
      <c r="V47" s="695">
        <f>SUM(S49:U50)</f>
        <v>0</v>
      </c>
      <c r="W47" s="216"/>
      <c r="X47" s="217"/>
      <c r="Y47" s="217"/>
      <c r="Z47" s="217"/>
      <c r="AA47" s="217"/>
      <c r="AB47" s="217"/>
      <c r="AC47" s="218"/>
      <c r="AD47" s="329"/>
      <c r="AE47" s="722">
        <f>N47</f>
        <v>0</v>
      </c>
      <c r="AF47" s="725">
        <f t="shared" ref="AF47" si="33">V47</f>
        <v>0</v>
      </c>
      <c r="AG47" s="728">
        <f t="shared" ref="AG47" si="34">SUM(AD47:AF50)</f>
        <v>0</v>
      </c>
      <c r="AH47" s="704">
        <f t="shared" ref="AH47" si="35">IF(AG47&gt;99,"-",(RANK(AG47,$AG$3:$AG$50,1)))</f>
        <v>1</v>
      </c>
      <c r="AI47" s="707"/>
      <c r="AJ47" s="708"/>
      <c r="AK47" s="717" t="str">
        <f>IF(B47=0,"",LOOKUP(A47,Team_No,Team_Names_2))</f>
        <v>Spare-3</v>
      </c>
      <c r="AL47" s="718"/>
      <c r="AM47" s="114"/>
      <c r="AN47" s="114"/>
      <c r="AO47" s="114"/>
      <c r="AP47" s="114"/>
      <c r="AQ47" s="114"/>
    </row>
    <row r="48" spans="1:43" ht="18" customHeight="1" x14ac:dyDescent="0.25">
      <c r="A48" s="731"/>
      <c r="B48" s="565"/>
      <c r="C48" s="544"/>
      <c r="D48" s="562"/>
      <c r="E48" s="538"/>
      <c r="F48" s="186"/>
      <c r="G48" s="187" t="str">
        <f>IF(F48=0,"",LOOKUP(F48,Sailor_No,Sailor_Name))</f>
        <v/>
      </c>
      <c r="H48" s="193"/>
      <c r="I48" s="187" t="str">
        <f>IF(H48=0,"",LOOKUP(H48,Sailor_No,Sailor_Name))</f>
        <v/>
      </c>
      <c r="J48" s="569"/>
      <c r="K48" s="681"/>
      <c r="L48" s="683"/>
      <c r="M48" s="384"/>
      <c r="N48" s="642"/>
      <c r="O48" s="202"/>
      <c r="P48" s="187" t="str">
        <f>IF(O48=0,"",LOOKUP(O48,Sailor_No,Sailor_Name))</f>
        <v/>
      </c>
      <c r="Q48" s="190"/>
      <c r="R48" s="187" t="str">
        <f>IF(Q48=0,"",LOOKUP(Q48,Sailor_No,Sailor_Name))</f>
        <v/>
      </c>
      <c r="S48" s="691"/>
      <c r="T48" s="691"/>
      <c r="U48" s="691"/>
      <c r="V48" s="696" t="e">
        <f>SUM(#REF!)</f>
        <v>#REF!</v>
      </c>
      <c r="W48" s="546" t="str">
        <f>IF(E47="N",$H$53,IF(E48="Y",0,"-"))</f>
        <v>-</v>
      </c>
      <c r="X48" s="191"/>
      <c r="Y48" s="191"/>
      <c r="Z48" s="191"/>
      <c r="AA48" s="191"/>
      <c r="AB48" s="191"/>
      <c r="AC48" s="192"/>
      <c r="AD48" s="719">
        <f>SUM(W48:AC50)</f>
        <v>0</v>
      </c>
      <c r="AE48" s="723"/>
      <c r="AF48" s="726"/>
      <c r="AG48" s="729"/>
      <c r="AH48" s="705"/>
      <c r="AI48" s="709"/>
      <c r="AJ48" s="710"/>
      <c r="AK48" s="320" t="str">
        <f>G48</f>
        <v/>
      </c>
      <c r="AL48" s="321" t="str">
        <f>P48</f>
        <v/>
      </c>
      <c r="AM48" s="114"/>
      <c r="AN48" s="114"/>
      <c r="AO48" s="114"/>
      <c r="AP48" s="114"/>
      <c r="AQ48" s="114"/>
    </row>
    <row r="49" spans="1:259" ht="18" customHeight="1" x14ac:dyDescent="0.25">
      <c r="A49" s="731"/>
      <c r="B49" s="565"/>
      <c r="C49" s="544"/>
      <c r="D49" s="562"/>
      <c r="E49" s="538"/>
      <c r="F49" s="186"/>
      <c r="G49" s="187" t="str">
        <f>IF(F49=0,"",LOOKUP(F49,Sailor_No,Sailor_Name))</f>
        <v/>
      </c>
      <c r="H49" s="193"/>
      <c r="I49" s="187" t="str">
        <f>IF(H49=0,"",LOOKUP(H49,Sailor_No,Sailor_Name))</f>
        <v/>
      </c>
      <c r="J49" s="567" t="s">
        <v>456</v>
      </c>
      <c r="K49" s="644">
        <f>IF(K47&lt;=15,K47,LOOKUP(K47,$I$53:$I$62,$L$53:$L$62))</f>
        <v>0</v>
      </c>
      <c r="L49" s="644">
        <f>IF(L48&lt;=15,L48,LOOKUP(L48,$I$53:$I$62,$L$53:$L$62))</f>
        <v>0</v>
      </c>
      <c r="M49" s="644">
        <f>IF(M48&lt;=15,M48,LOOKUP(M48,$I$53:$I$62,$L$53:$L$62))</f>
        <v>0</v>
      </c>
      <c r="N49" s="642"/>
      <c r="O49" s="202"/>
      <c r="P49" s="187" t="str">
        <f>IF(O49=0,"",LOOKUP(O49,Sailor_No,Sailor_Name))</f>
        <v/>
      </c>
      <c r="Q49" s="190"/>
      <c r="R49" s="187" t="str">
        <f>IF(Q49=0,"",LOOKUP(Q49,Sailor_No,Sailor_Name))</f>
        <v/>
      </c>
      <c r="S49" s="666">
        <f>IF(S47&lt;=15,S47,LOOKUP(S47,$I$53:$I$62,$L$53:$L$62))</f>
        <v>0</v>
      </c>
      <c r="T49" s="666">
        <f>IF(T48&lt;=15,T48,LOOKUP(T48,$I$53:$I$62,$L$53:$L$62))</f>
        <v>0</v>
      </c>
      <c r="U49" s="666">
        <f>IF(U48&lt;=15,U48,LOOKUP(U48,$I$53:$I$62,$L$53:$L$62))</f>
        <v>0</v>
      </c>
      <c r="V49" s="696"/>
      <c r="W49" s="547"/>
      <c r="X49" s="191"/>
      <c r="Y49" s="191"/>
      <c r="Z49" s="191"/>
      <c r="AA49" s="191"/>
      <c r="AB49" s="191"/>
      <c r="AC49" s="192"/>
      <c r="AD49" s="720"/>
      <c r="AE49" s="723"/>
      <c r="AF49" s="726"/>
      <c r="AG49" s="729"/>
      <c r="AH49" s="705"/>
      <c r="AI49" s="709"/>
      <c r="AJ49" s="710"/>
      <c r="AK49" s="322" t="str">
        <f>G49</f>
        <v/>
      </c>
      <c r="AL49" s="323" t="str">
        <f>P49</f>
        <v/>
      </c>
      <c r="AM49" s="121"/>
      <c r="AN49" s="114"/>
      <c r="AO49" s="114"/>
      <c r="AP49" s="114"/>
      <c r="AQ49" s="114"/>
    </row>
    <row r="50" spans="1:259" ht="18" customHeight="1" thickBot="1" x14ac:dyDescent="0.3">
      <c r="A50" s="731"/>
      <c r="B50" s="566"/>
      <c r="C50" s="545"/>
      <c r="D50" s="634"/>
      <c r="E50" s="732"/>
      <c r="F50" s="194"/>
      <c r="G50" s="195" t="str">
        <f>IF(F50=0,"",LOOKUP(F50,Sailor_No,Sailor_Name))</f>
        <v/>
      </c>
      <c r="H50" s="196"/>
      <c r="I50" s="195" t="str">
        <f>IF(H50=0,"",LOOKUP(H50,Sailor_No,Sailor_Name))</f>
        <v/>
      </c>
      <c r="J50" s="568"/>
      <c r="K50" s="645"/>
      <c r="L50" s="645"/>
      <c r="M50" s="645"/>
      <c r="N50" s="643"/>
      <c r="O50" s="207"/>
      <c r="P50" s="195" t="str">
        <f>IF(O50=0,"",LOOKUP(O50,Sailor_No,Sailor_Name))</f>
        <v/>
      </c>
      <c r="Q50" s="198"/>
      <c r="R50" s="195" t="str">
        <f>IF(Q50=0,"",LOOKUP(Q50,Sailor_No,Sailor_Name))</f>
        <v/>
      </c>
      <c r="S50" s="645"/>
      <c r="T50" s="645"/>
      <c r="U50" s="645"/>
      <c r="V50" s="697"/>
      <c r="W50" s="612"/>
      <c r="X50" s="226"/>
      <c r="Y50" s="226"/>
      <c r="Z50" s="226"/>
      <c r="AA50" s="226"/>
      <c r="AB50" s="226"/>
      <c r="AC50" s="227"/>
      <c r="AD50" s="721"/>
      <c r="AE50" s="724"/>
      <c r="AF50" s="727"/>
      <c r="AG50" s="730"/>
      <c r="AH50" s="706"/>
      <c r="AI50" s="711"/>
      <c r="AJ50" s="712"/>
      <c r="AK50" s="324" t="str">
        <f>G50</f>
        <v/>
      </c>
      <c r="AL50" s="325" t="str">
        <f>P50</f>
        <v/>
      </c>
      <c r="AM50" s="114"/>
      <c r="AN50" s="114"/>
      <c r="AO50" s="114"/>
      <c r="AP50" s="114"/>
      <c r="AQ50" s="114"/>
    </row>
    <row r="51" spans="1:259" ht="18.95" customHeight="1" thickBot="1" x14ac:dyDescent="0.3">
      <c r="A51" s="527"/>
      <c r="B51" s="103"/>
      <c r="C51" s="104"/>
      <c r="D51" s="104"/>
      <c r="E51" s="104"/>
      <c r="F51" s="105"/>
      <c r="G51" s="138"/>
      <c r="H51" s="105"/>
      <c r="I51" s="140" t="str">
        <f>IF(H51=0,"",LOOKUP(H51,Sailor_No,Sailor_Name))</f>
        <v/>
      </c>
      <c r="J51" s="140"/>
      <c r="K51" s="105"/>
      <c r="L51" s="105"/>
      <c r="M51" s="131"/>
      <c r="N51" s="162"/>
      <c r="O51" s="107"/>
      <c r="P51" s="141"/>
      <c r="Q51" s="107"/>
      <c r="R51" s="141"/>
      <c r="S51" s="107"/>
      <c r="T51" s="107"/>
      <c r="U51" s="107"/>
      <c r="V51" s="108"/>
      <c r="W51" s="107"/>
      <c r="X51" s="107"/>
      <c r="Y51" s="107"/>
      <c r="Z51" s="107"/>
      <c r="AA51" s="107"/>
      <c r="AB51" s="107"/>
      <c r="AC51" s="107"/>
      <c r="AD51" s="107"/>
      <c r="AE51" s="106"/>
      <c r="AF51" s="106"/>
      <c r="AG51" s="106"/>
      <c r="AH51" s="106"/>
      <c r="AI51" s="106"/>
      <c r="AJ51" s="106"/>
      <c r="AK51" s="106"/>
      <c r="AL51" s="330"/>
      <c r="AM51" s="121"/>
      <c r="AN51" s="121"/>
      <c r="AO51" s="121"/>
      <c r="AP51" s="121"/>
      <c r="AQ51" s="121"/>
      <c r="AR51" s="111"/>
    </row>
    <row r="52" spans="1:259" ht="18.95" customHeight="1" thickBot="1" x14ac:dyDescent="0.3">
      <c r="A52" s="527"/>
      <c r="B52" s="77" t="s">
        <v>475</v>
      </c>
      <c r="C52" s="600" t="s">
        <v>455</v>
      </c>
      <c r="D52" s="601"/>
      <c r="E52" s="601"/>
      <c r="F52" s="601"/>
      <c r="G52" s="601"/>
      <c r="H52" s="602"/>
      <c r="I52" s="603" t="s">
        <v>476</v>
      </c>
      <c r="J52" s="604"/>
      <c r="K52" s="605"/>
      <c r="L52" s="606"/>
      <c r="M52" s="132"/>
      <c r="N52" s="163"/>
      <c r="O52" s="113"/>
      <c r="P52" s="112"/>
      <c r="Q52" s="113"/>
      <c r="R52" s="635" t="s">
        <v>1021</v>
      </c>
      <c r="S52" s="636"/>
      <c r="T52" s="636"/>
      <c r="U52" s="636"/>
      <c r="V52" s="636"/>
      <c r="W52" s="636"/>
      <c r="X52" s="636"/>
      <c r="Y52" s="636"/>
      <c r="Z52" s="636"/>
      <c r="AA52" s="636"/>
      <c r="AB52" s="636"/>
      <c r="AC52" s="636"/>
      <c r="AD52" s="636"/>
      <c r="AE52" s="636"/>
      <c r="AF52" s="636"/>
      <c r="AG52" s="636"/>
      <c r="AH52" s="112"/>
      <c r="AI52" s="112"/>
      <c r="AJ52" s="112"/>
      <c r="AK52" s="330"/>
      <c r="AL52" s="106"/>
      <c r="AM52" s="114"/>
      <c r="AN52" s="114"/>
      <c r="AO52" s="114"/>
      <c r="AP52" s="114"/>
      <c r="AQ52" s="114"/>
      <c r="AR52" s="111"/>
    </row>
    <row r="53" spans="1:259" ht="18.95" customHeight="1" x14ac:dyDescent="0.25">
      <c r="A53" s="527"/>
      <c r="B53" s="78">
        <v>1</v>
      </c>
      <c r="C53" s="626" t="s">
        <v>477</v>
      </c>
      <c r="D53" s="627"/>
      <c r="E53" s="627"/>
      <c r="F53" s="627"/>
      <c r="G53" s="628"/>
      <c r="H53" s="79">
        <v>2</v>
      </c>
      <c r="I53" s="299" t="s">
        <v>478</v>
      </c>
      <c r="J53" s="158"/>
      <c r="K53" s="300">
        <v>5</v>
      </c>
      <c r="L53" s="301">
        <f>$D$60+K53</f>
        <v>14</v>
      </c>
      <c r="M53" s="598" t="s">
        <v>479</v>
      </c>
      <c r="N53" s="599"/>
      <c r="O53" s="599"/>
      <c r="P53" s="599"/>
      <c r="Q53" s="599"/>
      <c r="R53" s="624" t="s">
        <v>480</v>
      </c>
      <c r="S53" s="625"/>
      <c r="T53" s="625"/>
      <c r="U53" s="625"/>
      <c r="V53" s="625"/>
      <c r="W53" s="625"/>
      <c r="X53" s="625"/>
      <c r="Y53" s="625"/>
      <c r="Z53" s="625"/>
      <c r="AA53" s="625"/>
      <c r="AB53" s="625"/>
      <c r="AC53" s="625"/>
      <c r="AD53" s="625"/>
      <c r="AE53" s="625"/>
      <c r="AF53" s="625"/>
      <c r="AG53" s="625"/>
      <c r="AH53" s="625"/>
      <c r="AI53" s="112"/>
      <c r="AJ53" s="112"/>
      <c r="AK53" s="330"/>
      <c r="AL53" s="382"/>
      <c r="AM53" s="114"/>
      <c r="AN53" s="114"/>
      <c r="AO53" s="114"/>
      <c r="AP53" s="114"/>
      <c r="AQ53" s="114"/>
      <c r="AR53" s="111"/>
    </row>
    <row r="54" spans="1:259" ht="18.95" customHeight="1" x14ac:dyDescent="0.25">
      <c r="A54" s="527"/>
      <c r="B54" s="80">
        <v>2</v>
      </c>
      <c r="C54" s="621" t="s">
        <v>1012</v>
      </c>
      <c r="D54" s="615"/>
      <c r="E54" s="615"/>
      <c r="F54" s="615"/>
      <c r="G54" s="616"/>
      <c r="H54" s="81">
        <v>2</v>
      </c>
      <c r="I54" s="302" t="s">
        <v>481</v>
      </c>
      <c r="J54" s="159"/>
      <c r="K54" s="303">
        <v>1</v>
      </c>
      <c r="L54" s="304">
        <f>IF(D60&lt;=F1,F1+K54,D60+K54)</f>
        <v>10</v>
      </c>
      <c r="M54" s="598" t="s">
        <v>482</v>
      </c>
      <c r="N54" s="599"/>
      <c r="O54" s="599"/>
      <c r="P54" s="599"/>
      <c r="Q54" s="166"/>
      <c r="R54" s="625"/>
      <c r="S54" s="625"/>
      <c r="T54" s="625"/>
      <c r="U54" s="625"/>
      <c r="V54" s="625"/>
      <c r="W54" s="625"/>
      <c r="X54" s="625"/>
      <c r="Y54" s="625"/>
      <c r="Z54" s="625"/>
      <c r="AA54" s="625"/>
      <c r="AB54" s="625"/>
      <c r="AC54" s="625"/>
      <c r="AD54" s="625"/>
      <c r="AE54" s="625"/>
      <c r="AF54" s="625"/>
      <c r="AG54" s="625"/>
      <c r="AH54" s="625"/>
      <c r="AI54" s="386"/>
      <c r="AJ54" s="386"/>
      <c r="AK54" s="330"/>
      <c r="AL54" s="382"/>
      <c r="AM54" s="114"/>
      <c r="AN54" s="114"/>
      <c r="AO54" s="114"/>
      <c r="AP54" s="114"/>
      <c r="AQ54" s="114"/>
      <c r="AR54" s="111"/>
    </row>
    <row r="55" spans="1:259" ht="18.95" customHeight="1" x14ac:dyDescent="0.25">
      <c r="A55" s="527"/>
      <c r="B55" s="80">
        <v>3</v>
      </c>
      <c r="C55" s="621" t="s">
        <v>1013</v>
      </c>
      <c r="D55" s="615"/>
      <c r="E55" s="615"/>
      <c r="F55" s="615"/>
      <c r="G55" s="616"/>
      <c r="H55" s="81">
        <v>2</v>
      </c>
      <c r="I55" s="302" t="s">
        <v>483</v>
      </c>
      <c r="J55" s="159"/>
      <c r="K55" s="303">
        <v>1</v>
      </c>
      <c r="L55" s="304">
        <f t="shared" ref="L55:L61" si="36">$F$1+K55</f>
        <v>1</v>
      </c>
      <c r="M55" s="598" t="s">
        <v>484</v>
      </c>
      <c r="N55" s="599"/>
      <c r="O55" s="599"/>
      <c r="P55" s="599"/>
      <c r="Q55" s="166"/>
      <c r="R55" s="625"/>
      <c r="S55" s="625"/>
      <c r="T55" s="625"/>
      <c r="U55" s="625"/>
      <c r="V55" s="625"/>
      <c r="W55" s="625"/>
      <c r="X55" s="625"/>
      <c r="Y55" s="625"/>
      <c r="Z55" s="625"/>
      <c r="AA55" s="625"/>
      <c r="AB55" s="625"/>
      <c r="AC55" s="625"/>
      <c r="AD55" s="625"/>
      <c r="AE55" s="625"/>
      <c r="AF55" s="625"/>
      <c r="AG55" s="625"/>
      <c r="AH55" s="625"/>
      <c r="AI55" s="386"/>
      <c r="AJ55" s="386"/>
      <c r="AK55" s="330"/>
      <c r="AL55" s="382"/>
      <c r="AM55" s="114"/>
      <c r="AN55" s="114"/>
      <c r="AO55" s="114"/>
      <c r="AP55" s="114"/>
      <c r="AQ55" s="114"/>
      <c r="AR55" s="111"/>
    </row>
    <row r="56" spans="1:259" ht="18.95" customHeight="1" x14ac:dyDescent="0.25">
      <c r="A56" s="527"/>
      <c r="B56" s="80">
        <v>4</v>
      </c>
      <c r="C56" s="621" t="s">
        <v>1014</v>
      </c>
      <c r="D56" s="615"/>
      <c r="E56" s="615"/>
      <c r="F56" s="615"/>
      <c r="G56" s="616"/>
      <c r="H56" s="81">
        <v>0</v>
      </c>
      <c r="I56" s="302" t="s">
        <v>485</v>
      </c>
      <c r="J56" s="159"/>
      <c r="K56" s="303">
        <v>1</v>
      </c>
      <c r="L56" s="304">
        <f t="shared" si="36"/>
        <v>1</v>
      </c>
      <c r="M56" s="379" t="s">
        <v>486</v>
      </c>
      <c r="N56" s="164"/>
      <c r="O56" s="382"/>
      <c r="P56" s="382"/>
      <c r="Q56" s="166"/>
      <c r="R56" s="625"/>
      <c r="S56" s="625"/>
      <c r="T56" s="625"/>
      <c r="U56" s="625"/>
      <c r="V56" s="625"/>
      <c r="W56" s="625"/>
      <c r="X56" s="625"/>
      <c r="Y56" s="625"/>
      <c r="Z56" s="625"/>
      <c r="AA56" s="625"/>
      <c r="AB56" s="625"/>
      <c r="AC56" s="625"/>
      <c r="AD56" s="625"/>
      <c r="AE56" s="625"/>
      <c r="AF56" s="625"/>
      <c r="AG56" s="625"/>
      <c r="AH56" s="625"/>
      <c r="AI56" s="382"/>
      <c r="AJ56" s="382"/>
      <c r="AK56" s="330"/>
      <c r="AL56" s="382"/>
      <c r="AM56" s="114"/>
      <c r="AN56" s="114"/>
      <c r="AO56" s="114"/>
      <c r="AP56" s="114"/>
      <c r="AQ56" s="114"/>
      <c r="AR56" s="111"/>
    </row>
    <row r="57" spans="1:259" ht="18.95" customHeight="1" x14ac:dyDescent="0.25">
      <c r="A57" s="527"/>
      <c r="B57" s="80">
        <v>5</v>
      </c>
      <c r="C57" s="621" t="s">
        <v>1015</v>
      </c>
      <c r="D57" s="615"/>
      <c r="E57" s="615"/>
      <c r="F57" s="615"/>
      <c r="G57" s="616"/>
      <c r="H57" s="81">
        <v>0</v>
      </c>
      <c r="I57" s="302" t="s">
        <v>487</v>
      </c>
      <c r="J57" s="159"/>
      <c r="K57" s="303">
        <v>1</v>
      </c>
      <c r="L57" s="304">
        <f t="shared" si="36"/>
        <v>1</v>
      </c>
      <c r="M57" s="598" t="s">
        <v>488</v>
      </c>
      <c r="N57" s="599"/>
      <c r="O57" s="599"/>
      <c r="P57" s="599"/>
      <c r="Q57" s="166"/>
      <c r="R57" s="625"/>
      <c r="S57" s="625"/>
      <c r="T57" s="625"/>
      <c r="U57" s="625"/>
      <c r="V57" s="625"/>
      <c r="W57" s="625"/>
      <c r="X57" s="625"/>
      <c r="Y57" s="625"/>
      <c r="Z57" s="625"/>
      <c r="AA57" s="625"/>
      <c r="AB57" s="625"/>
      <c r="AC57" s="625"/>
      <c r="AD57" s="625"/>
      <c r="AE57" s="625"/>
      <c r="AF57" s="625"/>
      <c r="AG57" s="625"/>
      <c r="AH57" s="625"/>
      <c r="AI57" s="382"/>
      <c r="AJ57" s="382"/>
      <c r="AK57" s="330"/>
      <c r="AL57" s="382"/>
      <c r="AM57" s="114"/>
      <c r="AN57" s="114"/>
      <c r="AO57" s="114"/>
      <c r="AP57" s="114"/>
      <c r="AQ57" s="114"/>
      <c r="AR57" s="111"/>
    </row>
    <row r="58" spans="1:259" ht="18.95" customHeight="1" x14ac:dyDescent="0.25">
      <c r="A58" s="527"/>
      <c r="B58" s="80">
        <v>6</v>
      </c>
      <c r="C58" s="621" t="s">
        <v>1016</v>
      </c>
      <c r="D58" s="615"/>
      <c r="E58" s="615"/>
      <c r="F58" s="615"/>
      <c r="G58" s="616"/>
      <c r="H58" s="81">
        <v>0</v>
      </c>
      <c r="I58" s="302" t="s">
        <v>489</v>
      </c>
      <c r="J58" s="159"/>
      <c r="K58" s="303">
        <v>1</v>
      </c>
      <c r="L58" s="304">
        <f t="shared" si="36"/>
        <v>1</v>
      </c>
      <c r="M58" s="598" t="s">
        <v>490</v>
      </c>
      <c r="N58" s="599"/>
      <c r="O58" s="599"/>
      <c r="P58" s="599"/>
      <c r="Q58" s="599"/>
      <c r="R58" s="599"/>
      <c r="S58" s="599"/>
      <c r="T58" s="599"/>
      <c r="U58" s="599"/>
      <c r="V58" s="118"/>
      <c r="W58" s="380"/>
      <c r="X58" s="380"/>
      <c r="Y58" s="380"/>
      <c r="Z58" s="380"/>
      <c r="AA58" s="380"/>
      <c r="AB58" s="380"/>
      <c r="AC58" s="380"/>
      <c r="AD58" s="380"/>
      <c r="AE58" s="382"/>
      <c r="AF58" s="382"/>
      <c r="AG58" s="382"/>
      <c r="AH58" s="382"/>
      <c r="AI58" s="382"/>
      <c r="AJ58" s="382"/>
      <c r="AK58" s="330"/>
      <c r="AL58" s="382"/>
      <c r="AM58" s="114"/>
      <c r="AN58" s="114"/>
      <c r="AO58" s="114"/>
      <c r="AP58" s="114"/>
      <c r="AQ58" s="114"/>
      <c r="AR58" s="111"/>
    </row>
    <row r="59" spans="1:259" ht="18.95" customHeight="1" thickBot="1" x14ac:dyDescent="0.3">
      <c r="A59" s="527"/>
      <c r="B59" s="82">
        <v>7</v>
      </c>
      <c r="C59" s="613" t="s">
        <v>1017</v>
      </c>
      <c r="D59" s="614"/>
      <c r="E59" s="615"/>
      <c r="F59" s="615"/>
      <c r="G59" s="616"/>
      <c r="H59" s="81">
        <v>0</v>
      </c>
      <c r="I59" s="302" t="s">
        <v>497</v>
      </c>
      <c r="J59" s="159"/>
      <c r="K59" s="303">
        <v>1</v>
      </c>
      <c r="L59" s="304">
        <f t="shared" si="36"/>
        <v>1</v>
      </c>
      <c r="M59" s="598" t="s">
        <v>491</v>
      </c>
      <c r="N59" s="599"/>
      <c r="O59" s="599"/>
      <c r="P59" s="599"/>
      <c r="Q59" s="382"/>
      <c r="R59" s="382"/>
      <c r="S59" s="382"/>
      <c r="T59" s="382"/>
      <c r="U59" s="382"/>
      <c r="V59" s="119"/>
      <c r="W59" s="380"/>
      <c r="X59" s="380"/>
      <c r="Y59" s="380"/>
      <c r="Z59" s="380"/>
      <c r="AA59" s="380"/>
      <c r="AB59" s="380"/>
      <c r="AC59" s="380"/>
      <c r="AD59" s="380"/>
      <c r="AE59" s="382"/>
      <c r="AF59" s="382"/>
      <c r="AG59" s="382"/>
      <c r="AH59" s="382"/>
      <c r="AI59" s="382"/>
      <c r="AJ59" s="382"/>
      <c r="AK59" s="330"/>
      <c r="AL59" s="382"/>
      <c r="AM59" s="114"/>
      <c r="AN59" s="114"/>
      <c r="AO59" s="114"/>
      <c r="AP59" s="114"/>
      <c r="AQ59" s="114"/>
      <c r="AR59" s="111"/>
    </row>
    <row r="60" spans="1:259" ht="18.95" customHeight="1" thickBot="1" x14ac:dyDescent="0.3">
      <c r="A60" s="527"/>
      <c r="B60" s="639" t="s">
        <v>492</v>
      </c>
      <c r="C60" s="640"/>
      <c r="D60" s="86">
        <v>9</v>
      </c>
      <c r="E60" s="124"/>
      <c r="F60" s="713"/>
      <c r="G60" s="713"/>
      <c r="H60" s="714"/>
      <c r="I60" s="302" t="s">
        <v>493</v>
      </c>
      <c r="J60" s="159"/>
      <c r="K60" s="303"/>
      <c r="L60" s="304"/>
      <c r="M60" s="598" t="s">
        <v>494</v>
      </c>
      <c r="N60" s="599"/>
      <c r="O60" s="599"/>
      <c r="P60" s="599"/>
      <c r="Q60" s="380"/>
      <c r="R60" s="380"/>
      <c r="S60" s="380"/>
      <c r="T60" s="380"/>
      <c r="U60" s="380"/>
      <c r="V60" s="118"/>
      <c r="W60" s="380"/>
      <c r="X60" s="380"/>
      <c r="Y60" s="380"/>
      <c r="Z60" s="380"/>
      <c r="AA60" s="380"/>
      <c r="AB60" s="380"/>
      <c r="AC60" s="380"/>
      <c r="AD60" s="380"/>
      <c r="AE60" s="380"/>
      <c r="AF60" s="380"/>
      <c r="AG60" s="380"/>
      <c r="AH60" s="380"/>
      <c r="AI60" s="385"/>
      <c r="AJ60" s="385"/>
      <c r="AK60" s="385"/>
      <c r="AL60" s="385"/>
      <c r="AM60" s="121"/>
      <c r="AN60" s="121"/>
      <c r="AO60" s="121"/>
      <c r="AP60" s="121"/>
      <c r="AQ60" s="107"/>
      <c r="AR60" s="111"/>
    </row>
    <row r="61" spans="1:259" ht="18.95" customHeight="1" x14ac:dyDescent="0.25">
      <c r="A61" s="527"/>
      <c r="B61" s="622" t="s">
        <v>495</v>
      </c>
      <c r="C61" s="623"/>
      <c r="D61" s="637" t="s">
        <v>496</v>
      </c>
      <c r="E61" s="638"/>
      <c r="F61" s="715"/>
      <c r="G61" s="715"/>
      <c r="H61" s="716"/>
      <c r="I61" s="302" t="s">
        <v>497</v>
      </c>
      <c r="J61" s="159"/>
      <c r="K61" s="303">
        <v>1</v>
      </c>
      <c r="L61" s="304">
        <f t="shared" si="36"/>
        <v>1</v>
      </c>
      <c r="M61" s="598" t="s">
        <v>498</v>
      </c>
      <c r="N61" s="599"/>
      <c r="O61" s="599"/>
      <c r="P61" s="599"/>
      <c r="Q61" s="380"/>
      <c r="R61" s="380"/>
      <c r="S61" s="380"/>
      <c r="T61" s="380"/>
      <c r="U61" s="380"/>
      <c r="V61" s="118"/>
      <c r="W61" s="380"/>
      <c r="X61" s="380"/>
      <c r="Y61" s="380"/>
      <c r="Z61" s="380"/>
      <c r="AA61" s="380"/>
      <c r="AB61" s="380"/>
      <c r="AC61" s="380"/>
      <c r="AD61" s="380"/>
      <c r="AE61" s="380"/>
      <c r="AF61" s="380"/>
      <c r="AG61" s="380"/>
      <c r="AH61" s="380"/>
      <c r="AI61" s="385"/>
      <c r="AJ61" s="385"/>
      <c r="AK61" s="385"/>
      <c r="AL61" s="385"/>
      <c r="AM61" s="121"/>
      <c r="AN61" s="121"/>
      <c r="AO61" s="121"/>
      <c r="AP61" s="121"/>
      <c r="AQ61" s="107"/>
      <c r="AR61" s="111"/>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c r="EE61" s="85"/>
      <c r="EF61" s="85"/>
      <c r="EG61" s="85"/>
      <c r="EH61" s="85"/>
      <c r="EI61" s="85"/>
      <c r="EJ61" s="85"/>
      <c r="EK61" s="85"/>
      <c r="EL61" s="85"/>
      <c r="EM61" s="85"/>
      <c r="EN61" s="85"/>
      <c r="EO61" s="85"/>
      <c r="EP61" s="85"/>
      <c r="EQ61" s="85"/>
      <c r="ER61" s="85"/>
      <c r="ES61" s="85"/>
      <c r="ET61" s="85"/>
      <c r="EU61" s="85"/>
      <c r="EV61" s="85"/>
      <c r="EW61" s="85"/>
      <c r="EX61" s="85"/>
      <c r="EY61" s="85"/>
      <c r="EZ61" s="85"/>
      <c r="FA61" s="85"/>
      <c r="FB61" s="85"/>
      <c r="FC61" s="85"/>
      <c r="FD61" s="85"/>
      <c r="FE61" s="85"/>
      <c r="FF61" s="85"/>
      <c r="FG61" s="85"/>
      <c r="FH61" s="85"/>
      <c r="FI61" s="85"/>
      <c r="FJ61" s="85"/>
      <c r="FK61" s="85"/>
      <c r="FL61" s="85"/>
      <c r="FM61" s="85"/>
      <c r="FN61" s="85"/>
      <c r="FO61" s="85"/>
      <c r="FP61" s="85"/>
      <c r="FQ61" s="85"/>
      <c r="FR61" s="85"/>
      <c r="FS61" s="85"/>
      <c r="FT61" s="85"/>
      <c r="FU61" s="85"/>
      <c r="FV61" s="85"/>
      <c r="FW61" s="85"/>
      <c r="FX61" s="85"/>
      <c r="FY61" s="85"/>
      <c r="FZ61" s="85"/>
      <c r="GA61" s="85"/>
      <c r="GB61" s="85"/>
      <c r="GC61" s="85"/>
      <c r="GD61" s="85"/>
      <c r="GE61" s="85"/>
      <c r="GF61" s="85"/>
      <c r="GG61" s="85"/>
      <c r="GH61" s="85"/>
      <c r="GI61" s="85"/>
      <c r="GJ61" s="85"/>
      <c r="GK61" s="85"/>
      <c r="GL61" s="85"/>
      <c r="GM61" s="85"/>
      <c r="GN61" s="85"/>
      <c r="GO61" s="85"/>
      <c r="GP61" s="85"/>
      <c r="GQ61" s="85"/>
      <c r="GR61" s="85"/>
      <c r="GS61" s="85"/>
      <c r="GT61" s="85"/>
      <c r="GU61" s="85"/>
      <c r="GV61" s="85"/>
      <c r="GW61" s="85"/>
      <c r="GX61" s="85"/>
      <c r="GY61" s="85"/>
      <c r="GZ61" s="85"/>
      <c r="HA61" s="85"/>
      <c r="HB61" s="85"/>
      <c r="HC61" s="85"/>
      <c r="HD61" s="85"/>
      <c r="HE61" s="85"/>
      <c r="HF61" s="85"/>
      <c r="HG61" s="85"/>
      <c r="HH61" s="85"/>
      <c r="HI61" s="85"/>
      <c r="HJ61" s="85"/>
      <c r="HK61" s="85"/>
      <c r="HL61" s="85"/>
      <c r="HM61" s="85"/>
      <c r="HN61" s="85"/>
      <c r="HO61" s="85"/>
      <c r="HP61" s="85"/>
      <c r="HQ61" s="85"/>
      <c r="HR61" s="85"/>
      <c r="HS61" s="85"/>
      <c r="HT61" s="85"/>
      <c r="HU61" s="85"/>
      <c r="HV61" s="85"/>
      <c r="HW61" s="85"/>
      <c r="HX61" s="85"/>
      <c r="HY61" s="85"/>
      <c r="HZ61" s="85"/>
      <c r="IA61" s="85"/>
      <c r="IB61" s="85"/>
      <c r="IC61" s="85"/>
      <c r="ID61" s="85"/>
      <c r="IE61" s="85"/>
      <c r="IF61" s="85"/>
      <c r="IG61" s="85"/>
      <c r="IH61" s="85"/>
      <c r="II61" s="85"/>
      <c r="IJ61" s="85"/>
      <c r="IK61" s="85"/>
      <c r="IL61" s="85"/>
      <c r="IM61" s="85"/>
      <c r="IN61" s="85"/>
      <c r="IO61" s="85"/>
      <c r="IP61" s="85"/>
      <c r="IQ61" s="85"/>
      <c r="IR61" s="85"/>
      <c r="IS61" s="85"/>
      <c r="IT61" s="85"/>
      <c r="IU61" s="85"/>
      <c r="IV61" s="85"/>
      <c r="IW61" s="85"/>
      <c r="IX61" s="85"/>
      <c r="IY61" s="85"/>
    </row>
    <row r="62" spans="1:259" ht="18.95" customHeight="1" thickBot="1" x14ac:dyDescent="0.25">
      <c r="A62" s="527"/>
      <c r="B62" s="617" t="s">
        <v>499</v>
      </c>
      <c r="C62" s="618"/>
      <c r="D62" s="629" t="s">
        <v>500</v>
      </c>
      <c r="E62" s="630"/>
      <c r="F62" s="715"/>
      <c r="G62" s="715"/>
      <c r="H62" s="716"/>
      <c r="I62" s="305" t="s">
        <v>474</v>
      </c>
      <c r="J62" s="160"/>
      <c r="K62" s="306">
        <v>100</v>
      </c>
      <c r="L62" s="304">
        <f>K62</f>
        <v>100</v>
      </c>
      <c r="M62" s="619" t="s">
        <v>501</v>
      </c>
      <c r="N62" s="620"/>
      <c r="O62" s="620"/>
      <c r="P62" s="620"/>
      <c r="Q62" s="167"/>
      <c r="R62" s="381"/>
      <c r="S62" s="381"/>
      <c r="T62" s="167"/>
      <c r="U62" s="167"/>
      <c r="V62" s="168"/>
      <c r="W62" s="381"/>
      <c r="X62" s="167"/>
      <c r="Y62" s="167"/>
      <c r="Z62" s="167"/>
      <c r="AA62" s="167"/>
      <c r="AB62" s="167"/>
      <c r="AC62" s="167"/>
      <c r="AD62" s="167"/>
      <c r="AE62" s="167"/>
      <c r="AF62" s="167"/>
      <c r="AG62" s="167"/>
      <c r="AH62" s="167"/>
      <c r="AI62" s="122"/>
      <c r="AJ62" s="107"/>
      <c r="AK62" s="331"/>
      <c r="AL62" s="331"/>
      <c r="AM62" s="121"/>
      <c r="AN62" s="121"/>
      <c r="AO62" s="121"/>
      <c r="AP62" s="121"/>
      <c r="AQ62" s="107"/>
      <c r="AR62" s="111"/>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c r="EN62" s="85"/>
      <c r="EO62" s="85"/>
      <c r="EP62" s="85"/>
      <c r="EQ62" s="85"/>
      <c r="ER62" s="85"/>
      <c r="ES62" s="85"/>
      <c r="ET62" s="85"/>
      <c r="EU62" s="85"/>
      <c r="EV62" s="85"/>
      <c r="EW62" s="85"/>
      <c r="EX62" s="85"/>
      <c r="EY62" s="85"/>
      <c r="EZ62" s="85"/>
      <c r="FA62" s="85"/>
      <c r="FB62" s="85"/>
      <c r="FC62" s="85"/>
      <c r="FD62" s="85"/>
      <c r="FE62" s="85"/>
      <c r="FF62" s="85"/>
      <c r="FG62" s="85"/>
      <c r="FH62" s="85"/>
      <c r="FI62" s="85"/>
      <c r="FJ62" s="85"/>
      <c r="FK62" s="85"/>
      <c r="FL62" s="85"/>
      <c r="FM62" s="85"/>
      <c r="FN62" s="85"/>
      <c r="FO62" s="85"/>
      <c r="FP62" s="85"/>
      <c r="FQ62" s="85"/>
      <c r="FR62" s="85"/>
      <c r="FS62" s="85"/>
      <c r="FT62" s="85"/>
      <c r="FU62" s="85"/>
      <c r="FV62" s="85"/>
      <c r="FW62" s="85"/>
      <c r="FX62" s="85"/>
      <c r="FY62" s="85"/>
      <c r="FZ62" s="85"/>
      <c r="GA62" s="85"/>
      <c r="GB62" s="85"/>
      <c r="GC62" s="85"/>
      <c r="GD62" s="85"/>
      <c r="GE62" s="85"/>
      <c r="GF62" s="85"/>
      <c r="GG62" s="85"/>
      <c r="GH62" s="85"/>
      <c r="GI62" s="85"/>
      <c r="GJ62" s="85"/>
      <c r="GK62" s="85"/>
      <c r="GL62" s="85"/>
      <c r="GM62" s="85"/>
      <c r="GN62" s="85"/>
      <c r="GO62" s="85"/>
      <c r="GP62" s="85"/>
      <c r="GQ62" s="85"/>
      <c r="GR62" s="85"/>
      <c r="GS62" s="85"/>
      <c r="GT62" s="85"/>
      <c r="GU62" s="85"/>
      <c r="GV62" s="85"/>
      <c r="GW62" s="85"/>
      <c r="GX62" s="85"/>
      <c r="GY62" s="85"/>
      <c r="GZ62" s="85"/>
      <c r="HA62" s="85"/>
      <c r="HB62" s="85"/>
      <c r="HC62" s="85"/>
      <c r="HD62" s="85"/>
      <c r="HE62" s="85"/>
      <c r="HF62" s="85"/>
      <c r="HG62" s="85"/>
      <c r="HH62" s="85"/>
      <c r="HI62" s="85"/>
      <c r="HJ62" s="85"/>
      <c r="HK62" s="85"/>
      <c r="HL62" s="85"/>
      <c r="HM62" s="85"/>
      <c r="HN62" s="85"/>
      <c r="HO62" s="85"/>
      <c r="HP62" s="85"/>
      <c r="HQ62" s="85"/>
      <c r="HR62" s="85"/>
      <c r="HS62" s="85"/>
      <c r="HT62" s="85"/>
      <c r="HU62" s="85"/>
      <c r="HV62" s="85"/>
      <c r="HW62" s="85"/>
      <c r="HX62" s="85"/>
      <c r="HY62" s="85"/>
      <c r="HZ62" s="85"/>
      <c r="IA62" s="85"/>
      <c r="IB62" s="85"/>
      <c r="IC62" s="85"/>
      <c r="ID62" s="85"/>
      <c r="IE62" s="85"/>
      <c r="IF62" s="85"/>
      <c r="IG62" s="85"/>
      <c r="IH62" s="85"/>
      <c r="II62" s="85"/>
      <c r="IJ62" s="85"/>
      <c r="IK62" s="85"/>
      <c r="IL62" s="85"/>
      <c r="IM62" s="85"/>
      <c r="IN62" s="85"/>
      <c r="IO62" s="85"/>
      <c r="IP62" s="85"/>
      <c r="IQ62" s="85"/>
      <c r="IR62" s="85"/>
      <c r="IS62" s="85"/>
      <c r="IT62" s="85"/>
      <c r="IU62" s="85"/>
      <c r="IV62" s="85"/>
      <c r="IW62" s="85"/>
      <c r="IX62" s="85"/>
      <c r="IY62" s="85"/>
    </row>
  </sheetData>
  <sheetProtection sheet="1" objects="1" scenarios="1"/>
  <mergeCells count="388">
    <mergeCell ref="AE1:AF1"/>
    <mergeCell ref="AG1:AH1"/>
    <mergeCell ref="AK1:AL1"/>
    <mergeCell ref="F2:G2"/>
    <mergeCell ref="H2:I2"/>
    <mergeCell ref="O2:P2"/>
    <mergeCell ref="Q2:R2"/>
    <mergeCell ref="AI2:AJ2"/>
    <mergeCell ref="C1:D1"/>
    <mergeCell ref="G1:I1"/>
    <mergeCell ref="K1:N1"/>
    <mergeCell ref="O1:R1"/>
    <mergeCell ref="S1:V1"/>
    <mergeCell ref="W1:AD1"/>
    <mergeCell ref="L3:L4"/>
    <mergeCell ref="M3:M4"/>
    <mergeCell ref="N3:N6"/>
    <mergeCell ref="S3:S4"/>
    <mergeCell ref="T3:T4"/>
    <mergeCell ref="A3:A6"/>
    <mergeCell ref="B3:B6"/>
    <mergeCell ref="C3:C6"/>
    <mergeCell ref="D3:D6"/>
    <mergeCell ref="E3:E6"/>
    <mergeCell ref="J3:J4"/>
    <mergeCell ref="A7:A10"/>
    <mergeCell ref="B7:B10"/>
    <mergeCell ref="C7:C10"/>
    <mergeCell ref="D7:D10"/>
    <mergeCell ref="E7:E10"/>
    <mergeCell ref="J7:J8"/>
    <mergeCell ref="AH3:AH6"/>
    <mergeCell ref="AI3:AJ6"/>
    <mergeCell ref="AK3:AL3"/>
    <mergeCell ref="W4:W6"/>
    <mergeCell ref="J5:J6"/>
    <mergeCell ref="K5:K6"/>
    <mergeCell ref="L5:L6"/>
    <mergeCell ref="M5:M6"/>
    <mergeCell ref="S5:S6"/>
    <mergeCell ref="T5:T6"/>
    <mergeCell ref="U3:U4"/>
    <mergeCell ref="V3:V6"/>
    <mergeCell ref="AD3:AD6"/>
    <mergeCell ref="AE3:AE6"/>
    <mergeCell ref="AF3:AF6"/>
    <mergeCell ref="AG3:AG6"/>
    <mergeCell ref="U5:U6"/>
    <mergeCell ref="K3:K4"/>
    <mergeCell ref="AI7:AJ10"/>
    <mergeCell ref="AK7:AL7"/>
    <mergeCell ref="W8:W10"/>
    <mergeCell ref="AD8:AD10"/>
    <mergeCell ref="J9:J10"/>
    <mergeCell ref="K9:K10"/>
    <mergeCell ref="L9:L10"/>
    <mergeCell ref="M9:M10"/>
    <mergeCell ref="S9:S10"/>
    <mergeCell ref="T9:T10"/>
    <mergeCell ref="U7:U8"/>
    <mergeCell ref="V7:V10"/>
    <mergeCell ref="AE7:AE10"/>
    <mergeCell ref="AF7:AF10"/>
    <mergeCell ref="AG7:AG10"/>
    <mergeCell ref="AH7:AH10"/>
    <mergeCell ref="U9:U10"/>
    <mergeCell ref="K7:K8"/>
    <mergeCell ref="L7:L8"/>
    <mergeCell ref="M7:M8"/>
    <mergeCell ref="N7:N10"/>
    <mergeCell ref="S7:S8"/>
    <mergeCell ref="T7:T8"/>
    <mergeCell ref="L11:L12"/>
    <mergeCell ref="M11:M12"/>
    <mergeCell ref="N11:N14"/>
    <mergeCell ref="S11:S12"/>
    <mergeCell ref="T11:T12"/>
    <mergeCell ref="A11:A14"/>
    <mergeCell ref="B11:B14"/>
    <mergeCell ref="C11:C14"/>
    <mergeCell ref="D11:D14"/>
    <mergeCell ref="E11:E14"/>
    <mergeCell ref="J11:J12"/>
    <mergeCell ref="A15:A18"/>
    <mergeCell ref="B15:B18"/>
    <mergeCell ref="C15:C18"/>
    <mergeCell ref="D15:D18"/>
    <mergeCell ref="E15:E18"/>
    <mergeCell ref="J15:J16"/>
    <mergeCell ref="AI11:AJ14"/>
    <mergeCell ref="AK11:AL11"/>
    <mergeCell ref="W12:W14"/>
    <mergeCell ref="AD12:AD14"/>
    <mergeCell ref="J13:J14"/>
    <mergeCell ref="K13:K14"/>
    <mergeCell ref="L13:L14"/>
    <mergeCell ref="M13:M14"/>
    <mergeCell ref="S13:S14"/>
    <mergeCell ref="T13:T14"/>
    <mergeCell ref="U11:U12"/>
    <mergeCell ref="V11:V14"/>
    <mergeCell ref="AE11:AE14"/>
    <mergeCell ref="AF11:AF14"/>
    <mergeCell ref="AG11:AG14"/>
    <mergeCell ref="AH11:AH14"/>
    <mergeCell ref="U13:U14"/>
    <mergeCell ref="K11:K12"/>
    <mergeCell ref="AI15:AJ18"/>
    <mergeCell ref="AK15:AL15"/>
    <mergeCell ref="W16:W18"/>
    <mergeCell ref="AD16:AD18"/>
    <mergeCell ref="J17:J18"/>
    <mergeCell ref="K17:K18"/>
    <mergeCell ref="L17:L18"/>
    <mergeCell ref="M17:M18"/>
    <mergeCell ref="S17:S18"/>
    <mergeCell ref="T17:T18"/>
    <mergeCell ref="U15:U16"/>
    <mergeCell ref="V15:V18"/>
    <mergeCell ref="AE15:AE18"/>
    <mergeCell ref="AF15:AF18"/>
    <mergeCell ref="AG15:AG18"/>
    <mergeCell ref="AH15:AH18"/>
    <mergeCell ref="U17:U18"/>
    <mergeCell ref="K15:K16"/>
    <mergeCell ref="L15:L16"/>
    <mergeCell ref="M15:M16"/>
    <mergeCell ref="N15:N18"/>
    <mergeCell ref="S15:S16"/>
    <mergeCell ref="T15:T16"/>
    <mergeCell ref="L19:L20"/>
    <mergeCell ref="M19:M20"/>
    <mergeCell ref="N19:N22"/>
    <mergeCell ref="S19:S20"/>
    <mergeCell ref="T19:T20"/>
    <mergeCell ref="A19:A22"/>
    <mergeCell ref="B19:B22"/>
    <mergeCell ref="C19:C22"/>
    <mergeCell ref="D19:D22"/>
    <mergeCell ref="E19:E22"/>
    <mergeCell ref="J19:J20"/>
    <mergeCell ref="A23:A26"/>
    <mergeCell ref="B23:B26"/>
    <mergeCell ref="C23:C26"/>
    <mergeCell ref="D23:D26"/>
    <mergeCell ref="E23:E26"/>
    <mergeCell ref="J23:J24"/>
    <mergeCell ref="AI19:AJ22"/>
    <mergeCell ref="AK19:AL19"/>
    <mergeCell ref="W20:W22"/>
    <mergeCell ref="AD20:AD22"/>
    <mergeCell ref="J21:J22"/>
    <mergeCell ref="K21:K22"/>
    <mergeCell ref="L21:L22"/>
    <mergeCell ref="M21:M22"/>
    <mergeCell ref="S21:S22"/>
    <mergeCell ref="T21:T22"/>
    <mergeCell ref="U19:U20"/>
    <mergeCell ref="V19:V22"/>
    <mergeCell ref="AE19:AE22"/>
    <mergeCell ref="AF19:AF22"/>
    <mergeCell ref="AG19:AG22"/>
    <mergeCell ref="AH19:AH22"/>
    <mergeCell ref="U21:U22"/>
    <mergeCell ref="K19:K20"/>
    <mergeCell ref="AI23:AJ26"/>
    <mergeCell ref="AK23:AL23"/>
    <mergeCell ref="W24:W26"/>
    <mergeCell ref="AD24:AD26"/>
    <mergeCell ref="J25:J26"/>
    <mergeCell ref="K25:K26"/>
    <mergeCell ref="L25:L26"/>
    <mergeCell ref="M25:M26"/>
    <mergeCell ref="S25:S26"/>
    <mergeCell ref="T25:T26"/>
    <mergeCell ref="U23:U24"/>
    <mergeCell ref="V23:V26"/>
    <mergeCell ref="AE23:AE26"/>
    <mergeCell ref="AF23:AF26"/>
    <mergeCell ref="AG23:AG26"/>
    <mergeCell ref="AH23:AH26"/>
    <mergeCell ref="U25:U26"/>
    <mergeCell ref="K23:K24"/>
    <mergeCell ref="L23:L24"/>
    <mergeCell ref="M23:M24"/>
    <mergeCell ref="N23:N26"/>
    <mergeCell ref="S23:S24"/>
    <mergeCell ref="T23:T24"/>
    <mergeCell ref="L27:L28"/>
    <mergeCell ref="M27:M28"/>
    <mergeCell ref="N27:N30"/>
    <mergeCell ref="S27:S28"/>
    <mergeCell ref="T27:T28"/>
    <mergeCell ref="A27:A30"/>
    <mergeCell ref="B27:B30"/>
    <mergeCell ref="C27:C30"/>
    <mergeCell ref="D27:D30"/>
    <mergeCell ref="E27:E30"/>
    <mergeCell ref="J27:J28"/>
    <mergeCell ref="A31:A34"/>
    <mergeCell ref="B31:B34"/>
    <mergeCell ref="C31:C34"/>
    <mergeCell ref="D31:D34"/>
    <mergeCell ref="E31:E34"/>
    <mergeCell ref="J31:J32"/>
    <mergeCell ref="AI27:AJ30"/>
    <mergeCell ref="AK27:AL27"/>
    <mergeCell ref="W28:W30"/>
    <mergeCell ref="AD28:AD30"/>
    <mergeCell ref="J29:J30"/>
    <mergeCell ref="K29:K30"/>
    <mergeCell ref="L29:L30"/>
    <mergeCell ref="M29:M30"/>
    <mergeCell ref="S29:S30"/>
    <mergeCell ref="T29:T30"/>
    <mergeCell ref="U27:U28"/>
    <mergeCell ref="V27:V30"/>
    <mergeCell ref="AE27:AE30"/>
    <mergeCell ref="AF27:AF30"/>
    <mergeCell ref="AG27:AG30"/>
    <mergeCell ref="AH27:AH30"/>
    <mergeCell ref="U29:U30"/>
    <mergeCell ref="K27:K28"/>
    <mergeCell ref="AI31:AJ34"/>
    <mergeCell ref="AK31:AL31"/>
    <mergeCell ref="W32:W34"/>
    <mergeCell ref="AD32:AD34"/>
    <mergeCell ref="J33:J34"/>
    <mergeCell ref="K33:K34"/>
    <mergeCell ref="L33:L34"/>
    <mergeCell ref="M33:M34"/>
    <mergeCell ref="S33:S34"/>
    <mergeCell ref="T33:T34"/>
    <mergeCell ref="U31:U32"/>
    <mergeCell ref="V31:V34"/>
    <mergeCell ref="AE31:AE34"/>
    <mergeCell ref="AF31:AF34"/>
    <mergeCell ref="AG31:AG34"/>
    <mergeCell ref="AH31:AH34"/>
    <mergeCell ref="U33:U34"/>
    <mergeCell ref="K31:K32"/>
    <mergeCell ref="L31:L32"/>
    <mergeCell ref="M31:M32"/>
    <mergeCell ref="N31:N34"/>
    <mergeCell ref="S31:S32"/>
    <mergeCell ref="T31:T32"/>
    <mergeCell ref="L35:L36"/>
    <mergeCell ref="M35:M36"/>
    <mergeCell ref="N35:N38"/>
    <mergeCell ref="S35:S36"/>
    <mergeCell ref="T35:T36"/>
    <mergeCell ref="A35:A38"/>
    <mergeCell ref="B35:B38"/>
    <mergeCell ref="C35:C38"/>
    <mergeCell ref="D35:D38"/>
    <mergeCell ref="E35:E38"/>
    <mergeCell ref="J35:J36"/>
    <mergeCell ref="A39:A42"/>
    <mergeCell ref="B39:B42"/>
    <mergeCell ref="C39:C42"/>
    <mergeCell ref="D39:D42"/>
    <mergeCell ref="E39:E42"/>
    <mergeCell ref="J39:J40"/>
    <mergeCell ref="AI35:AJ38"/>
    <mergeCell ref="AK35:AL35"/>
    <mergeCell ref="W36:W38"/>
    <mergeCell ref="AD36:AD38"/>
    <mergeCell ref="J37:J38"/>
    <mergeCell ref="K37:K38"/>
    <mergeCell ref="L37:L38"/>
    <mergeCell ref="M37:M38"/>
    <mergeCell ref="S37:S38"/>
    <mergeCell ref="T37:T38"/>
    <mergeCell ref="U35:U36"/>
    <mergeCell ref="V35:V38"/>
    <mergeCell ref="AE35:AE38"/>
    <mergeCell ref="AF35:AF38"/>
    <mergeCell ref="AG35:AG38"/>
    <mergeCell ref="AH35:AH38"/>
    <mergeCell ref="U37:U38"/>
    <mergeCell ref="K35:K36"/>
    <mergeCell ref="AI39:AJ42"/>
    <mergeCell ref="AK39:AL39"/>
    <mergeCell ref="W40:W42"/>
    <mergeCell ref="AD40:AD42"/>
    <mergeCell ref="J41:J42"/>
    <mergeCell ref="K41:K42"/>
    <mergeCell ref="L41:L42"/>
    <mergeCell ref="M41:M42"/>
    <mergeCell ref="S41:S42"/>
    <mergeCell ref="T41:T42"/>
    <mergeCell ref="U39:U40"/>
    <mergeCell ref="V39:V42"/>
    <mergeCell ref="AE39:AE42"/>
    <mergeCell ref="AF39:AF42"/>
    <mergeCell ref="AG39:AG42"/>
    <mergeCell ref="AH39:AH42"/>
    <mergeCell ref="U41:U42"/>
    <mergeCell ref="K39:K40"/>
    <mergeCell ref="L39:L40"/>
    <mergeCell ref="M39:M40"/>
    <mergeCell ref="N39:N42"/>
    <mergeCell ref="S39:S40"/>
    <mergeCell ref="T39:T40"/>
    <mergeCell ref="L43:L44"/>
    <mergeCell ref="M43:M44"/>
    <mergeCell ref="N43:N46"/>
    <mergeCell ref="S43:S44"/>
    <mergeCell ref="T43:T44"/>
    <mergeCell ref="A43:A46"/>
    <mergeCell ref="B43:B46"/>
    <mergeCell ref="C43:C46"/>
    <mergeCell ref="D43:D46"/>
    <mergeCell ref="E43:E46"/>
    <mergeCell ref="J43:J44"/>
    <mergeCell ref="A47:A50"/>
    <mergeCell ref="B47:B50"/>
    <mergeCell ref="C47:C50"/>
    <mergeCell ref="D47:D50"/>
    <mergeCell ref="E47:E50"/>
    <mergeCell ref="J47:J48"/>
    <mergeCell ref="AI43:AJ46"/>
    <mergeCell ref="AK43:AL43"/>
    <mergeCell ref="W44:W46"/>
    <mergeCell ref="AD44:AD46"/>
    <mergeCell ref="J45:J46"/>
    <mergeCell ref="K45:K46"/>
    <mergeCell ref="L45:L46"/>
    <mergeCell ref="M45:M46"/>
    <mergeCell ref="S45:S46"/>
    <mergeCell ref="T45:T46"/>
    <mergeCell ref="U43:U44"/>
    <mergeCell ref="V43:V46"/>
    <mergeCell ref="AE43:AE46"/>
    <mergeCell ref="AF43:AF46"/>
    <mergeCell ref="AG43:AG46"/>
    <mergeCell ref="AH43:AH46"/>
    <mergeCell ref="U45:U46"/>
    <mergeCell ref="K43:K44"/>
    <mergeCell ref="AK47:AL47"/>
    <mergeCell ref="W48:W50"/>
    <mergeCell ref="AD48:AD50"/>
    <mergeCell ref="J49:J50"/>
    <mergeCell ref="K49:K50"/>
    <mergeCell ref="L49:L50"/>
    <mergeCell ref="M49:M50"/>
    <mergeCell ref="S49:S50"/>
    <mergeCell ref="T49:T50"/>
    <mergeCell ref="U49:U50"/>
    <mergeCell ref="V47:V50"/>
    <mergeCell ref="AE47:AE50"/>
    <mergeCell ref="AF47:AF50"/>
    <mergeCell ref="AG47:AG50"/>
    <mergeCell ref="AH47:AH50"/>
    <mergeCell ref="AI47:AJ50"/>
    <mergeCell ref="K47:K48"/>
    <mergeCell ref="L47:L48"/>
    <mergeCell ref="N47:N50"/>
    <mergeCell ref="S47:S48"/>
    <mergeCell ref="T47:T48"/>
    <mergeCell ref="U47:U48"/>
    <mergeCell ref="A51:A62"/>
    <mergeCell ref="C52:H52"/>
    <mergeCell ref="I52:L52"/>
    <mergeCell ref="R52:AG52"/>
    <mergeCell ref="C53:G53"/>
    <mergeCell ref="M53:Q53"/>
    <mergeCell ref="R53:AH57"/>
    <mergeCell ref="C54:G54"/>
    <mergeCell ref="M54:P54"/>
    <mergeCell ref="C55:G55"/>
    <mergeCell ref="M62:P62"/>
    <mergeCell ref="C59:G59"/>
    <mergeCell ref="M59:P59"/>
    <mergeCell ref="B60:C60"/>
    <mergeCell ref="F60:H62"/>
    <mergeCell ref="M60:P60"/>
    <mergeCell ref="B61:C61"/>
    <mergeCell ref="D61:E61"/>
    <mergeCell ref="M61:P61"/>
    <mergeCell ref="B62:C62"/>
    <mergeCell ref="D62:E62"/>
    <mergeCell ref="M55:P55"/>
    <mergeCell ref="C56:G56"/>
    <mergeCell ref="C57:G57"/>
    <mergeCell ref="M57:P57"/>
    <mergeCell ref="C58:G58"/>
    <mergeCell ref="M58:U58"/>
  </mergeCells>
  <pageMargins left="0.11811023622047245" right="0.11811023622047245" top="0.15748031496062992" bottom="0.15748031496062992" header="0.31496062992125984" footer="0.31496062992125984"/>
  <pageSetup paperSize="9" scale="4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IW400"/>
  <sheetViews>
    <sheetView showGridLines="0" workbookViewId="0">
      <selection activeCell="I27" sqref="I27"/>
    </sheetView>
  </sheetViews>
  <sheetFormatPr defaultColWidth="6.59765625" defaultRowHeight="15" customHeight="1" x14ac:dyDescent="0.2"/>
  <cols>
    <col min="1" max="1" width="5.59765625" style="1" customWidth="1"/>
    <col min="2" max="2" width="7.09765625" style="1" customWidth="1"/>
    <col min="3" max="3" width="16.8984375" style="1" customWidth="1"/>
    <col min="4" max="4" width="11.19921875" style="1" customWidth="1"/>
    <col min="5" max="7" width="6.8984375" style="1" customWidth="1"/>
    <col min="8" max="8" width="3.59765625" style="66" customWidth="1"/>
    <col min="9" max="9" width="8.19921875" style="1" customWidth="1"/>
    <col min="10" max="10" width="9.5" style="1" customWidth="1"/>
    <col min="11" max="11" width="2" style="1" customWidth="1"/>
    <col min="12" max="12" width="5.69921875" style="1" customWidth="1"/>
    <col min="13" max="13" width="16.69921875" style="1" customWidth="1"/>
    <col min="14" max="14" width="5.69921875" style="1" customWidth="1"/>
    <col min="15" max="15" width="16.69921875" style="1" customWidth="1"/>
    <col min="16" max="16" width="5.69921875" style="1" customWidth="1"/>
    <col min="17" max="17" width="16.69921875" style="1" customWidth="1"/>
    <col min="18" max="257" width="6.59765625" style="1" customWidth="1"/>
  </cols>
  <sheetData>
    <row r="1" spans="1:22" ht="24.75" customHeight="1" x14ac:dyDescent="0.2">
      <c r="A1" s="2" t="s">
        <v>0</v>
      </c>
      <c r="B1" s="2" t="s">
        <v>1</v>
      </c>
      <c r="C1" s="2" t="s">
        <v>2</v>
      </c>
      <c r="D1" s="3"/>
      <c r="E1" s="4" t="s">
        <v>3</v>
      </c>
      <c r="F1" s="67" t="s">
        <v>4</v>
      </c>
      <c r="G1" s="67" t="s">
        <v>4</v>
      </c>
      <c r="H1" s="70"/>
      <c r="I1" s="65" t="s">
        <v>5</v>
      </c>
      <c r="J1" s="68"/>
      <c r="K1" s="5"/>
      <c r="L1" s="6" t="s">
        <v>0</v>
      </c>
      <c r="M1" s="6" t="s">
        <v>2</v>
      </c>
      <c r="N1" s="6" t="s">
        <v>0</v>
      </c>
      <c r="O1" s="6" t="s">
        <v>2</v>
      </c>
      <c r="P1" s="6" t="s">
        <v>0</v>
      </c>
      <c r="Q1" s="6" t="s">
        <v>2</v>
      </c>
      <c r="R1" s="7"/>
      <c r="S1" s="8"/>
      <c r="T1" s="8"/>
      <c r="U1" s="8"/>
      <c r="V1" s="8"/>
    </row>
    <row r="2" spans="1:22" ht="15" customHeight="1" x14ac:dyDescent="0.2">
      <c r="A2" s="9">
        <v>1</v>
      </c>
      <c r="B2" s="10" t="s">
        <v>6</v>
      </c>
      <c r="C2" s="10" t="s">
        <v>7</v>
      </c>
      <c r="D2" s="11" t="s">
        <v>8</v>
      </c>
      <c r="E2" s="12" t="s">
        <v>9</v>
      </c>
      <c r="F2" s="13"/>
      <c r="G2" s="375">
        <v>682</v>
      </c>
      <c r="H2" s="71">
        <v>1</v>
      </c>
      <c r="I2" s="12" t="s">
        <v>57</v>
      </c>
      <c r="J2" s="12" t="s">
        <v>58</v>
      </c>
      <c r="K2" s="15"/>
      <c r="L2" s="16">
        <f t="shared" ref="L2:L33" si="0">IF(A2=0,"",A2)</f>
        <v>1</v>
      </c>
      <c r="M2" s="17" t="str">
        <f t="shared" ref="M2:M33" si="1">IF(C2=0,"",C2)</f>
        <v>Abdulaziz Belushi</v>
      </c>
      <c r="N2" s="16">
        <f t="shared" ref="N2:N33" si="2">IF(A56=0,"",A56)</f>
        <v>55</v>
      </c>
      <c r="O2" s="17" t="str">
        <f t="shared" ref="O2:O33" si="3">IF(C56=0,"",C56)</f>
        <v>David van Bourgonje</v>
      </c>
      <c r="P2" s="16">
        <f t="shared" ref="P2:P33" si="4">IF(A110=0,"",A110)</f>
        <v>109</v>
      </c>
      <c r="Q2" s="17" t="str">
        <f t="shared" ref="Q2:Q33" si="5">IF(C110=0,"",C110)</f>
        <v>Ivan Gronland</v>
      </c>
      <c r="R2" s="18"/>
      <c r="S2" s="18"/>
      <c r="T2" s="18"/>
      <c r="U2" s="18"/>
      <c r="V2" s="18"/>
    </row>
    <row r="3" spans="1:22" ht="15" customHeight="1" x14ac:dyDescent="0.2">
      <c r="A3" s="9">
        <v>2</v>
      </c>
      <c r="B3" s="10" t="s">
        <v>6</v>
      </c>
      <c r="C3" s="10" t="s">
        <v>11</v>
      </c>
      <c r="D3" s="11" t="s">
        <v>12</v>
      </c>
      <c r="E3" s="12" t="s">
        <v>13</v>
      </c>
      <c r="F3" s="13"/>
      <c r="G3" s="14" t="s">
        <v>14</v>
      </c>
      <c r="H3" s="71">
        <v>2</v>
      </c>
      <c r="I3" s="12" t="s">
        <v>51</v>
      </c>
      <c r="J3" s="12" t="s">
        <v>52</v>
      </c>
      <c r="K3" s="15"/>
      <c r="L3" s="19">
        <f t="shared" si="0"/>
        <v>2</v>
      </c>
      <c r="M3" s="20" t="str">
        <f t="shared" si="1"/>
        <v>Adam</v>
      </c>
      <c r="N3" s="19">
        <f t="shared" si="2"/>
        <v>56</v>
      </c>
      <c r="O3" s="20" t="str">
        <f t="shared" si="3"/>
        <v>Dick Nero</v>
      </c>
      <c r="P3" s="19">
        <f t="shared" si="4"/>
        <v>110</v>
      </c>
      <c r="Q3" s="20" t="str">
        <f t="shared" si="5"/>
        <v>James Owens</v>
      </c>
      <c r="R3" s="18"/>
      <c r="S3" s="18"/>
      <c r="T3" s="18"/>
      <c r="U3" s="18"/>
      <c r="V3" s="18"/>
    </row>
    <row r="4" spans="1:22" ht="15" customHeight="1" x14ac:dyDescent="0.2">
      <c r="A4" s="9">
        <v>3</v>
      </c>
      <c r="B4" s="10" t="s">
        <v>6</v>
      </c>
      <c r="C4" s="10" t="s">
        <v>16</v>
      </c>
      <c r="D4" s="11" t="s">
        <v>17</v>
      </c>
      <c r="E4" s="12" t="s">
        <v>18</v>
      </c>
      <c r="F4" s="13"/>
      <c r="G4" s="14" t="s">
        <v>14</v>
      </c>
      <c r="H4" s="71">
        <v>3</v>
      </c>
      <c r="I4" s="12" t="s">
        <v>10</v>
      </c>
      <c r="J4" s="12" t="s">
        <v>10</v>
      </c>
      <c r="K4" s="15"/>
      <c r="L4" s="19">
        <f t="shared" si="0"/>
        <v>3</v>
      </c>
      <c r="M4" s="20" t="str">
        <f t="shared" si="1"/>
        <v>Adrian Clark</v>
      </c>
      <c r="N4" s="19">
        <f t="shared" si="2"/>
        <v>57</v>
      </c>
      <c r="O4" s="20" t="str">
        <f t="shared" si="3"/>
        <v>Dirk Seifert</v>
      </c>
      <c r="P4" s="19">
        <f t="shared" si="4"/>
        <v>111</v>
      </c>
      <c r="Q4" s="20" t="str">
        <f t="shared" si="5"/>
        <v>Jamie Stewart</v>
      </c>
      <c r="R4" s="18"/>
      <c r="S4" s="18"/>
      <c r="T4" s="18"/>
      <c r="U4" s="18"/>
      <c r="V4" s="18"/>
    </row>
    <row r="5" spans="1:22" ht="15" customHeight="1" x14ac:dyDescent="0.2">
      <c r="A5" s="9">
        <v>4</v>
      </c>
      <c r="B5" s="10" t="s">
        <v>20</v>
      </c>
      <c r="C5" s="10" t="s">
        <v>21</v>
      </c>
      <c r="D5" s="21"/>
      <c r="E5" s="12" t="s">
        <v>22</v>
      </c>
      <c r="F5" s="13"/>
      <c r="G5" s="14" t="s">
        <v>14</v>
      </c>
      <c r="H5" s="71">
        <v>4</v>
      </c>
      <c r="I5" s="12" t="s">
        <v>15</v>
      </c>
      <c r="J5" s="12" t="s">
        <v>15</v>
      </c>
      <c r="K5" s="15"/>
      <c r="L5" s="19">
        <f t="shared" si="0"/>
        <v>4</v>
      </c>
      <c r="M5" s="20" t="str">
        <f t="shared" si="1"/>
        <v>Adriana Marinaro</v>
      </c>
      <c r="N5" s="19">
        <f t="shared" si="2"/>
        <v>58</v>
      </c>
      <c r="O5" s="20" t="str">
        <f t="shared" si="3"/>
        <v>Douglas Leonard</v>
      </c>
      <c r="P5" s="19">
        <f t="shared" si="4"/>
        <v>112</v>
      </c>
      <c r="Q5" s="20" t="str">
        <f t="shared" si="5"/>
        <v>Jed Frazey</v>
      </c>
      <c r="R5" s="18"/>
      <c r="S5" s="18"/>
      <c r="T5" s="18"/>
      <c r="U5" s="18"/>
      <c r="V5" s="18"/>
    </row>
    <row r="6" spans="1:22" ht="15" customHeight="1" x14ac:dyDescent="0.2">
      <c r="A6" s="9">
        <v>5</v>
      </c>
      <c r="B6" s="10" t="s">
        <v>6</v>
      </c>
      <c r="C6" s="11" t="s">
        <v>23</v>
      </c>
      <c r="D6" s="11" t="s">
        <v>24</v>
      </c>
      <c r="E6" s="12" t="s">
        <v>25</v>
      </c>
      <c r="F6" s="13"/>
      <c r="G6" s="14" t="s">
        <v>14</v>
      </c>
      <c r="H6" s="71">
        <v>5</v>
      </c>
      <c r="I6" s="12" t="s">
        <v>19</v>
      </c>
      <c r="J6" s="12" t="s">
        <v>19</v>
      </c>
      <c r="K6" s="15"/>
      <c r="L6" s="19">
        <f t="shared" si="0"/>
        <v>5</v>
      </c>
      <c r="M6" s="20" t="str">
        <f t="shared" si="1"/>
        <v>Alberto Miotto</v>
      </c>
      <c r="N6" s="19">
        <f t="shared" si="2"/>
        <v>59</v>
      </c>
      <c r="O6" s="20" t="str">
        <f t="shared" si="3"/>
        <v>Eduard Vergu</v>
      </c>
      <c r="P6" s="19">
        <f t="shared" si="4"/>
        <v>113</v>
      </c>
      <c r="Q6" s="20" t="str">
        <f t="shared" si="5"/>
        <v>Jim McGregor</v>
      </c>
      <c r="R6" s="18"/>
      <c r="S6" s="18"/>
      <c r="T6" s="18"/>
      <c r="U6" s="18"/>
      <c r="V6" s="18"/>
    </row>
    <row r="7" spans="1:22" ht="15" customHeight="1" x14ac:dyDescent="0.2">
      <c r="A7" s="9">
        <v>6</v>
      </c>
      <c r="B7" s="10" t="s">
        <v>6</v>
      </c>
      <c r="C7" s="10" t="s">
        <v>26</v>
      </c>
      <c r="D7" s="11" t="s">
        <v>27</v>
      </c>
      <c r="E7" s="12" t="s">
        <v>28</v>
      </c>
      <c r="F7" s="22">
        <v>111</v>
      </c>
      <c r="G7" s="14" t="s">
        <v>14</v>
      </c>
      <c r="H7" s="71">
        <v>6</v>
      </c>
      <c r="I7" s="12" t="s">
        <v>63</v>
      </c>
      <c r="J7" s="12" t="s">
        <v>63</v>
      </c>
      <c r="K7" s="15"/>
      <c r="L7" s="19">
        <f t="shared" si="0"/>
        <v>6</v>
      </c>
      <c r="M7" s="20" t="str">
        <f t="shared" si="1"/>
        <v>Alec McGregor</v>
      </c>
      <c r="N7" s="19">
        <f t="shared" si="2"/>
        <v>60</v>
      </c>
      <c r="O7" s="20" t="str">
        <f t="shared" si="3"/>
        <v>Edwin Reeks</v>
      </c>
      <c r="P7" s="19">
        <f t="shared" si="4"/>
        <v>114</v>
      </c>
      <c r="Q7" s="20" t="str">
        <f t="shared" si="5"/>
        <v>Jitske van As</v>
      </c>
      <c r="R7" s="18"/>
      <c r="S7" s="18"/>
      <c r="T7" s="18"/>
      <c r="U7" s="18"/>
      <c r="V7" s="18"/>
    </row>
    <row r="8" spans="1:22" ht="15" customHeight="1" x14ac:dyDescent="0.2">
      <c r="A8" s="9">
        <v>7</v>
      </c>
      <c r="B8" s="23" t="s">
        <v>20</v>
      </c>
      <c r="C8" s="23" t="s">
        <v>1037</v>
      </c>
      <c r="D8" s="23" t="s">
        <v>1043</v>
      </c>
      <c r="E8" s="12" t="s">
        <v>31</v>
      </c>
      <c r="F8" s="13"/>
      <c r="G8" s="14" t="s">
        <v>14</v>
      </c>
      <c r="H8" s="71">
        <v>7</v>
      </c>
      <c r="I8" s="12" t="s">
        <v>1030</v>
      </c>
      <c r="J8" s="12" t="s">
        <v>1030</v>
      </c>
      <c r="K8" s="15"/>
      <c r="L8" s="19">
        <f t="shared" si="0"/>
        <v>7</v>
      </c>
      <c r="M8" s="20" t="str">
        <f t="shared" si="1"/>
        <v>Alexei Scheglova</v>
      </c>
      <c r="N8" s="19">
        <f t="shared" si="2"/>
        <v>61</v>
      </c>
      <c r="O8" s="20" t="str">
        <f t="shared" si="3"/>
        <v>Elvin Geafer</v>
      </c>
      <c r="P8" s="19">
        <f t="shared" si="4"/>
        <v>115</v>
      </c>
      <c r="Q8" s="20" t="str">
        <f t="shared" si="5"/>
        <v>Jo Delgado</v>
      </c>
      <c r="R8" s="18"/>
      <c r="S8" s="18"/>
      <c r="T8" s="18"/>
      <c r="U8" s="18"/>
      <c r="V8" s="18"/>
    </row>
    <row r="9" spans="1:22" ht="15" customHeight="1" x14ac:dyDescent="0.2">
      <c r="A9" s="9">
        <v>8</v>
      </c>
      <c r="B9" s="10" t="s">
        <v>6</v>
      </c>
      <c r="C9" s="11" t="s">
        <v>29</v>
      </c>
      <c r="D9" s="11" t="s">
        <v>30</v>
      </c>
      <c r="E9" s="12" t="s">
        <v>33</v>
      </c>
      <c r="F9" s="22">
        <v>111</v>
      </c>
      <c r="G9" s="14" t="s">
        <v>34</v>
      </c>
      <c r="H9" s="71">
        <v>8</v>
      </c>
      <c r="I9" s="12" t="s">
        <v>1028</v>
      </c>
      <c r="J9" s="12" t="s">
        <v>1028</v>
      </c>
      <c r="K9" s="15"/>
      <c r="L9" s="19">
        <f t="shared" si="0"/>
        <v>8</v>
      </c>
      <c r="M9" s="20" t="str">
        <f t="shared" si="1"/>
        <v>Amanda Greenwood</v>
      </c>
      <c r="N9" s="19">
        <f t="shared" si="2"/>
        <v>62</v>
      </c>
      <c r="O9" s="20" t="str">
        <f t="shared" si="3"/>
        <v>Eric Delannoy</v>
      </c>
      <c r="P9" s="19">
        <f t="shared" si="4"/>
        <v>116</v>
      </c>
      <c r="Q9" s="20" t="str">
        <f t="shared" si="5"/>
        <v>Joe Bildstein</v>
      </c>
      <c r="R9" s="18"/>
      <c r="S9" s="18"/>
      <c r="T9" s="18"/>
      <c r="U9" s="18"/>
      <c r="V9" s="18"/>
    </row>
    <row r="10" spans="1:22" ht="15" customHeight="1" x14ac:dyDescent="0.2">
      <c r="A10" s="9">
        <v>9</v>
      </c>
      <c r="B10" s="10" t="s">
        <v>6</v>
      </c>
      <c r="C10" s="10" t="s">
        <v>32</v>
      </c>
      <c r="D10" s="11" t="s">
        <v>17</v>
      </c>
      <c r="E10" s="12" t="s">
        <v>37</v>
      </c>
      <c r="F10" s="22">
        <v>111</v>
      </c>
      <c r="G10" s="14" t="s">
        <v>38</v>
      </c>
      <c r="H10" s="71">
        <v>9</v>
      </c>
      <c r="I10" s="12" t="s">
        <v>1029</v>
      </c>
      <c r="J10" s="12" t="s">
        <v>1029</v>
      </c>
      <c r="K10" s="15"/>
      <c r="L10" s="19">
        <f t="shared" si="0"/>
        <v>9</v>
      </c>
      <c r="M10" s="20" t="str">
        <f t="shared" si="1"/>
        <v>Andrew Clark</v>
      </c>
      <c r="N10" s="19">
        <f t="shared" si="2"/>
        <v>63</v>
      </c>
      <c r="O10" s="20" t="str">
        <f t="shared" si="3"/>
        <v>Eric Geafar</v>
      </c>
      <c r="P10" s="19">
        <f t="shared" si="4"/>
        <v>117</v>
      </c>
      <c r="Q10" s="20" t="str">
        <f t="shared" si="5"/>
        <v>Johannes Boersma</v>
      </c>
      <c r="R10" s="18"/>
      <c r="S10" s="18"/>
      <c r="T10" s="18"/>
      <c r="U10" s="18"/>
      <c r="V10" s="18"/>
    </row>
    <row r="11" spans="1:22" ht="15" customHeight="1" x14ac:dyDescent="0.2">
      <c r="A11" s="9">
        <v>10</v>
      </c>
      <c r="B11" s="10" t="s">
        <v>6</v>
      </c>
      <c r="C11" s="11" t="s">
        <v>35</v>
      </c>
      <c r="D11" s="11" t="s">
        <v>36</v>
      </c>
      <c r="E11" s="12" t="s">
        <v>41</v>
      </c>
      <c r="F11" s="22">
        <v>112</v>
      </c>
      <c r="G11" s="14" t="s">
        <v>42</v>
      </c>
      <c r="H11" s="71">
        <v>10</v>
      </c>
      <c r="I11" s="12" t="s">
        <v>1031</v>
      </c>
      <c r="J11" s="12" t="s">
        <v>1031</v>
      </c>
      <c r="K11" s="15"/>
      <c r="L11" s="19">
        <f t="shared" si="0"/>
        <v>10</v>
      </c>
      <c r="M11" s="20" t="str">
        <f t="shared" si="1"/>
        <v>Andrew Figgins</v>
      </c>
      <c r="N11" s="19">
        <f t="shared" si="2"/>
        <v>64</v>
      </c>
      <c r="O11" s="20" t="str">
        <f t="shared" si="3"/>
        <v>Erwin Kanters</v>
      </c>
      <c r="P11" s="19">
        <f t="shared" si="4"/>
        <v>118</v>
      </c>
      <c r="Q11" s="20" t="str">
        <f t="shared" si="5"/>
        <v>Johannes Rehling</v>
      </c>
      <c r="R11" s="18"/>
      <c r="S11" s="18"/>
      <c r="T11" s="18"/>
      <c r="U11" s="18"/>
      <c r="V11" s="18"/>
    </row>
    <row r="12" spans="1:22" ht="15" customHeight="1" x14ac:dyDescent="0.2">
      <c r="A12" s="9">
        <v>11</v>
      </c>
      <c r="B12" s="10" t="s">
        <v>6</v>
      </c>
      <c r="C12" s="10" t="s">
        <v>39</v>
      </c>
      <c r="D12" s="11" t="s">
        <v>40</v>
      </c>
      <c r="E12" s="12" t="s">
        <v>45</v>
      </c>
      <c r="F12" s="22">
        <v>112</v>
      </c>
      <c r="G12" s="14" t="s">
        <v>46</v>
      </c>
      <c r="H12" s="71">
        <v>11</v>
      </c>
      <c r="I12" s="12" t="s">
        <v>1032</v>
      </c>
      <c r="J12" s="12" t="s">
        <v>1032</v>
      </c>
      <c r="K12" s="15"/>
      <c r="L12" s="19">
        <f t="shared" si="0"/>
        <v>11</v>
      </c>
      <c r="M12" s="20" t="str">
        <f t="shared" si="1"/>
        <v>Andrew Rawlinson</v>
      </c>
      <c r="N12" s="19">
        <f t="shared" si="2"/>
        <v>65</v>
      </c>
      <c r="O12" s="20" t="str">
        <f t="shared" si="3"/>
        <v>Eve Brinsley</v>
      </c>
      <c r="P12" s="19">
        <f t="shared" si="4"/>
        <v>119</v>
      </c>
      <c r="Q12" s="20" t="str">
        <f t="shared" si="5"/>
        <v>John Ambrosse</v>
      </c>
      <c r="R12" s="18"/>
      <c r="S12" s="18"/>
      <c r="T12" s="18"/>
      <c r="U12" s="18"/>
      <c r="V12" s="18"/>
    </row>
    <row r="13" spans="1:22" ht="15" customHeight="1" x14ac:dyDescent="0.2">
      <c r="A13" s="9">
        <v>12</v>
      </c>
      <c r="B13" s="10" t="s">
        <v>6</v>
      </c>
      <c r="C13" s="11" t="s">
        <v>43</v>
      </c>
      <c r="D13" s="11" t="s">
        <v>44</v>
      </c>
      <c r="E13" s="12" t="s">
        <v>49</v>
      </c>
      <c r="F13" s="22">
        <v>112</v>
      </c>
      <c r="G13" s="14" t="s">
        <v>50</v>
      </c>
      <c r="H13" s="71">
        <v>12</v>
      </c>
      <c r="I13" s="12" t="s">
        <v>1033</v>
      </c>
      <c r="J13" s="12" t="s">
        <v>1033</v>
      </c>
      <c r="K13" s="15"/>
      <c r="L13" s="19">
        <f t="shared" si="0"/>
        <v>12</v>
      </c>
      <c r="M13" s="20" t="str">
        <f t="shared" si="1"/>
        <v>Andrzej Mirecki</v>
      </c>
      <c r="N13" s="19">
        <f t="shared" si="2"/>
        <v>66</v>
      </c>
      <c r="O13" s="20" t="str">
        <f t="shared" si="3"/>
        <v>F Hosein</v>
      </c>
      <c r="P13" s="19">
        <f t="shared" si="4"/>
        <v>120</v>
      </c>
      <c r="Q13" s="20" t="str">
        <f t="shared" si="5"/>
        <v>John Galban</v>
      </c>
      <c r="R13" s="18"/>
      <c r="S13" s="18"/>
      <c r="T13" s="18"/>
      <c r="U13" s="18"/>
      <c r="V13" s="18"/>
    </row>
    <row r="14" spans="1:22" ht="15" customHeight="1" x14ac:dyDescent="0.2">
      <c r="A14" s="9">
        <v>13</v>
      </c>
      <c r="B14" s="10" t="s">
        <v>6</v>
      </c>
      <c r="C14" s="10" t="s">
        <v>47</v>
      </c>
      <c r="D14" s="11" t="s">
        <v>48</v>
      </c>
      <c r="E14" s="12" t="s">
        <v>55</v>
      </c>
      <c r="F14" s="22">
        <v>111</v>
      </c>
      <c r="G14" s="14" t="s">
        <v>56</v>
      </c>
      <c r="H14" s="71"/>
      <c r="I14" s="12"/>
      <c r="J14" s="12"/>
      <c r="K14" s="15"/>
      <c r="L14" s="19">
        <f t="shared" si="0"/>
        <v>13</v>
      </c>
      <c r="M14" s="20" t="str">
        <f t="shared" si="1"/>
        <v>Anne Laura de Garrau</v>
      </c>
      <c r="N14" s="19">
        <f t="shared" si="2"/>
        <v>67</v>
      </c>
      <c r="O14" s="20" t="str">
        <f t="shared" si="3"/>
        <v>Fahim Firfiray</v>
      </c>
      <c r="P14" s="19">
        <f t="shared" si="4"/>
        <v>121</v>
      </c>
      <c r="Q14" s="20" t="str">
        <f t="shared" si="5"/>
        <v>Jonathan Evans</v>
      </c>
      <c r="R14" s="18"/>
      <c r="S14" s="18"/>
      <c r="T14" s="18"/>
      <c r="U14" s="18"/>
      <c r="V14" s="18"/>
    </row>
    <row r="15" spans="1:22" ht="15" customHeight="1" x14ac:dyDescent="0.2">
      <c r="A15" s="9">
        <v>14</v>
      </c>
      <c r="B15" s="10" t="s">
        <v>6</v>
      </c>
      <c r="C15" s="10" t="s">
        <v>53</v>
      </c>
      <c r="D15" s="11" t="s">
        <v>54</v>
      </c>
      <c r="E15" s="12" t="s">
        <v>61</v>
      </c>
      <c r="F15" s="22">
        <v>108</v>
      </c>
      <c r="G15" s="14" t="s">
        <v>62</v>
      </c>
      <c r="H15" s="71"/>
      <c r="I15" s="23"/>
      <c r="J15" s="23"/>
      <c r="K15" s="15"/>
      <c r="L15" s="19">
        <f t="shared" si="0"/>
        <v>14</v>
      </c>
      <c r="M15" s="20" t="str">
        <f t="shared" si="1"/>
        <v>Anne Love</v>
      </c>
      <c r="N15" s="19">
        <f t="shared" si="2"/>
        <v>68</v>
      </c>
      <c r="O15" s="20" t="str">
        <f t="shared" si="3"/>
        <v>Fam Firfiray</v>
      </c>
      <c r="P15" s="19">
        <f t="shared" si="4"/>
        <v>122</v>
      </c>
      <c r="Q15" s="20" t="str">
        <f t="shared" si="5"/>
        <v>Jonathan Harwood</v>
      </c>
      <c r="R15" s="18"/>
      <c r="S15" s="18"/>
      <c r="T15" s="18"/>
      <c r="U15" s="18"/>
      <c r="V15" s="18"/>
    </row>
    <row r="16" spans="1:22" ht="15" customHeight="1" x14ac:dyDescent="0.2">
      <c r="A16" s="9">
        <v>15</v>
      </c>
      <c r="B16" s="21"/>
      <c r="C16" s="11" t="s">
        <v>59</v>
      </c>
      <c r="D16" s="11" t="s">
        <v>60</v>
      </c>
      <c r="E16" s="12" t="s">
        <v>66</v>
      </c>
      <c r="F16" s="22">
        <v>112</v>
      </c>
      <c r="G16" s="14" t="s">
        <v>67</v>
      </c>
      <c r="H16" s="71"/>
      <c r="I16" s="23"/>
      <c r="J16" s="23"/>
      <c r="K16" s="15"/>
      <c r="L16" s="19">
        <f t="shared" si="0"/>
        <v>15</v>
      </c>
      <c r="M16" s="20" t="str">
        <f t="shared" si="1"/>
        <v>Anne-Laure Bresse</v>
      </c>
      <c r="N16" s="19">
        <f t="shared" si="2"/>
        <v>69</v>
      </c>
      <c r="O16" s="20" t="str">
        <f t="shared" si="3"/>
        <v>Feather Mills</v>
      </c>
      <c r="P16" s="19">
        <f t="shared" si="4"/>
        <v>123</v>
      </c>
      <c r="Q16" s="20" t="str">
        <f t="shared" si="5"/>
        <v>Joppe Guns</v>
      </c>
      <c r="R16" s="18"/>
      <c r="S16" s="18"/>
      <c r="T16" s="18"/>
      <c r="U16" s="18"/>
      <c r="V16" s="18"/>
    </row>
    <row r="17" spans="1:22" ht="15" customHeight="1" x14ac:dyDescent="0.2">
      <c r="A17" s="9">
        <v>16</v>
      </c>
      <c r="B17" s="10" t="s">
        <v>63</v>
      </c>
      <c r="C17" s="10" t="s">
        <v>64</v>
      </c>
      <c r="D17" s="11" t="s">
        <v>65</v>
      </c>
      <c r="E17" s="12" t="s">
        <v>70</v>
      </c>
      <c r="F17" s="22">
        <v>113</v>
      </c>
      <c r="G17" s="14" t="s">
        <v>71</v>
      </c>
      <c r="H17" s="71"/>
      <c r="I17" s="23"/>
      <c r="J17" s="23"/>
      <c r="K17" s="24"/>
      <c r="L17" s="19">
        <f t="shared" si="0"/>
        <v>16</v>
      </c>
      <c r="M17" s="20" t="str">
        <f t="shared" si="1"/>
        <v>Arjan Vos</v>
      </c>
      <c r="N17" s="19">
        <f t="shared" si="2"/>
        <v>70</v>
      </c>
      <c r="O17" s="20" t="str">
        <f t="shared" si="3"/>
        <v>Fiona Vaughan</v>
      </c>
      <c r="P17" s="19">
        <f t="shared" si="4"/>
        <v>124</v>
      </c>
      <c r="Q17" s="20" t="str">
        <f t="shared" si="5"/>
        <v>Joris van Nistelrooij</v>
      </c>
      <c r="R17" s="18"/>
      <c r="S17" s="18"/>
      <c r="T17" s="18"/>
      <c r="U17" s="18"/>
      <c r="V17" s="18"/>
    </row>
    <row r="18" spans="1:22" ht="15" customHeight="1" x14ac:dyDescent="0.2">
      <c r="A18" s="9">
        <v>17</v>
      </c>
      <c r="B18" s="10" t="s">
        <v>6</v>
      </c>
      <c r="C18" s="11" t="s">
        <v>68</v>
      </c>
      <c r="D18" s="11" t="s">
        <v>69</v>
      </c>
      <c r="E18" s="12" t="s">
        <v>74</v>
      </c>
      <c r="F18" s="22">
        <v>112</v>
      </c>
      <c r="G18" s="14" t="s">
        <v>75</v>
      </c>
      <c r="H18" s="71"/>
      <c r="I18" s="23"/>
      <c r="J18" s="23"/>
      <c r="K18" s="24"/>
      <c r="L18" s="19">
        <f t="shared" si="0"/>
        <v>17</v>
      </c>
      <c r="M18" s="20" t="str">
        <f t="shared" si="1"/>
        <v>B. Inamov</v>
      </c>
      <c r="N18" s="19">
        <f t="shared" si="2"/>
        <v>71</v>
      </c>
      <c r="O18" s="20" t="str">
        <f t="shared" si="3"/>
        <v>Fouad Ibrahim</v>
      </c>
      <c r="P18" s="19">
        <f t="shared" si="4"/>
        <v>125</v>
      </c>
      <c r="Q18" s="20" t="str">
        <f t="shared" si="5"/>
        <v>Jorrit Scholten</v>
      </c>
      <c r="R18" s="18"/>
      <c r="S18" s="18"/>
      <c r="T18" s="18"/>
      <c r="U18" s="18"/>
      <c r="V18" s="18"/>
    </row>
    <row r="19" spans="1:22" ht="15" customHeight="1" x14ac:dyDescent="0.2">
      <c r="A19" s="9">
        <v>18</v>
      </c>
      <c r="B19" s="10" t="s">
        <v>6</v>
      </c>
      <c r="C19" s="10" t="s">
        <v>72</v>
      </c>
      <c r="D19" s="11" t="s">
        <v>73</v>
      </c>
      <c r="E19" s="12" t="s">
        <v>78</v>
      </c>
      <c r="F19" s="22">
        <v>112</v>
      </c>
      <c r="G19" s="14" t="s">
        <v>79</v>
      </c>
      <c r="H19" s="71"/>
      <c r="I19" s="23"/>
      <c r="J19" s="23"/>
      <c r="K19" s="24"/>
      <c r="L19" s="19">
        <f t="shared" si="0"/>
        <v>18</v>
      </c>
      <c r="M19" s="20" t="str">
        <f t="shared" si="1"/>
        <v>Bastien Limoges</v>
      </c>
      <c r="N19" s="19">
        <f t="shared" si="2"/>
        <v>72</v>
      </c>
      <c r="O19" s="20" t="str">
        <f t="shared" si="3"/>
        <v>Franck Delgado</v>
      </c>
      <c r="P19" s="19">
        <f t="shared" si="4"/>
        <v>126</v>
      </c>
      <c r="Q19" s="20" t="str">
        <f t="shared" si="5"/>
        <v>Jos Vissers</v>
      </c>
      <c r="R19" s="18"/>
      <c r="S19" s="18"/>
      <c r="T19" s="18"/>
      <c r="U19" s="18"/>
      <c r="V19" s="18"/>
    </row>
    <row r="20" spans="1:22" ht="15" customHeight="1" x14ac:dyDescent="0.2">
      <c r="A20" s="9">
        <v>19</v>
      </c>
      <c r="B20" s="10" t="s">
        <v>6</v>
      </c>
      <c r="C20" s="11" t="s">
        <v>76</v>
      </c>
      <c r="D20" s="11" t="s">
        <v>77</v>
      </c>
      <c r="E20" s="12" t="s">
        <v>82</v>
      </c>
      <c r="F20" s="22">
        <v>112</v>
      </c>
      <c r="G20" s="14" t="s">
        <v>83</v>
      </c>
      <c r="H20" s="71"/>
      <c r="I20" s="23"/>
      <c r="J20" s="23"/>
      <c r="K20" s="24"/>
      <c r="L20" s="19">
        <f t="shared" si="0"/>
        <v>19</v>
      </c>
      <c r="M20" s="20" t="str">
        <f t="shared" si="1"/>
        <v>Bert De Zwart</v>
      </c>
      <c r="N20" s="19">
        <f t="shared" si="2"/>
        <v>73</v>
      </c>
      <c r="O20" s="20" t="str">
        <f t="shared" si="3"/>
        <v>Frank Loerakker</v>
      </c>
      <c r="P20" s="19">
        <f t="shared" si="4"/>
        <v>127</v>
      </c>
      <c r="Q20" s="20" t="str">
        <f t="shared" si="5"/>
        <v>Jovan Komnenovic</v>
      </c>
      <c r="R20" s="18"/>
      <c r="S20" s="18"/>
      <c r="T20" s="18"/>
      <c r="U20" s="18"/>
      <c r="V20" s="18"/>
    </row>
    <row r="21" spans="1:22" ht="15" customHeight="1" x14ac:dyDescent="0.2">
      <c r="A21" s="9">
        <v>20</v>
      </c>
      <c r="B21" s="10" t="s">
        <v>6</v>
      </c>
      <c r="C21" s="10" t="s">
        <v>80</v>
      </c>
      <c r="D21" s="11" t="s">
        <v>81</v>
      </c>
      <c r="E21" s="12" t="s">
        <v>86</v>
      </c>
      <c r="F21" s="13"/>
      <c r="G21" s="14" t="s">
        <v>14</v>
      </c>
      <c r="H21" s="72"/>
      <c r="I21" s="25"/>
      <c r="J21" s="26"/>
      <c r="K21" s="27"/>
      <c r="L21" s="19">
        <f t="shared" si="0"/>
        <v>20</v>
      </c>
      <c r="M21" s="20" t="str">
        <f t="shared" si="1"/>
        <v>Bijan Nabavi</v>
      </c>
      <c r="N21" s="19">
        <f t="shared" si="2"/>
        <v>74</v>
      </c>
      <c r="O21" s="20" t="str">
        <f t="shared" si="3"/>
        <v>Fred</v>
      </c>
      <c r="P21" s="19">
        <f t="shared" si="4"/>
        <v>128</v>
      </c>
      <c r="Q21" s="20" t="str">
        <f t="shared" si="5"/>
        <v>Jules Brinsley</v>
      </c>
      <c r="R21" s="18"/>
      <c r="S21" s="18"/>
      <c r="T21" s="18"/>
      <c r="U21" s="18"/>
      <c r="V21" s="18"/>
    </row>
    <row r="22" spans="1:22" ht="15" customHeight="1" x14ac:dyDescent="0.2">
      <c r="A22" s="9">
        <v>21</v>
      </c>
      <c r="B22" s="10" t="s">
        <v>6</v>
      </c>
      <c r="C22" s="11" t="s">
        <v>84</v>
      </c>
      <c r="D22" s="11" t="s">
        <v>85</v>
      </c>
      <c r="E22" s="12" t="s">
        <v>90</v>
      </c>
      <c r="F22" s="13"/>
      <c r="G22" s="14" t="s">
        <v>14</v>
      </c>
      <c r="H22" s="73"/>
      <c r="I22" s="24"/>
      <c r="J22" s="27"/>
      <c r="K22" s="27"/>
      <c r="L22" s="19">
        <f t="shared" si="0"/>
        <v>21</v>
      </c>
      <c r="M22" s="20" t="str">
        <f t="shared" si="1"/>
        <v>Bilal Osman</v>
      </c>
      <c r="N22" s="19">
        <f t="shared" si="2"/>
        <v>75</v>
      </c>
      <c r="O22" s="20" t="str">
        <f t="shared" si="3"/>
        <v>Fred Park</v>
      </c>
      <c r="P22" s="19">
        <f t="shared" si="4"/>
        <v>129</v>
      </c>
      <c r="Q22" s="20" t="str">
        <f t="shared" si="5"/>
        <v>Julian Masters</v>
      </c>
      <c r="R22" s="18"/>
      <c r="S22" s="18"/>
      <c r="T22" s="18"/>
      <c r="U22" s="18"/>
      <c r="V22" s="18"/>
    </row>
    <row r="23" spans="1:22" ht="15" customHeight="1" x14ac:dyDescent="0.2">
      <c r="A23" s="9">
        <v>22</v>
      </c>
      <c r="B23" s="10" t="s">
        <v>87</v>
      </c>
      <c r="C23" s="10" t="s">
        <v>88</v>
      </c>
      <c r="D23" s="11" t="s">
        <v>89</v>
      </c>
      <c r="E23" s="12" t="s">
        <v>93</v>
      </c>
      <c r="F23" s="13"/>
      <c r="G23" s="14" t="s">
        <v>14</v>
      </c>
      <c r="H23" s="73"/>
      <c r="I23" s="24"/>
      <c r="J23" s="27"/>
      <c r="K23" s="27"/>
      <c r="L23" s="19">
        <f t="shared" si="0"/>
        <v>22</v>
      </c>
      <c r="M23" s="20" t="str">
        <f t="shared" si="1"/>
        <v>Bojana Cobanski</v>
      </c>
      <c r="N23" s="19">
        <f t="shared" si="2"/>
        <v>76</v>
      </c>
      <c r="O23" s="20" t="str">
        <f t="shared" si="3"/>
        <v>Frederik van Dijk</v>
      </c>
      <c r="P23" s="19">
        <f t="shared" si="4"/>
        <v>130</v>
      </c>
      <c r="Q23" s="20" t="str">
        <f t="shared" si="5"/>
        <v>Justus Konneker</v>
      </c>
      <c r="R23" s="18"/>
      <c r="S23" s="18"/>
      <c r="T23" s="18"/>
      <c r="U23" s="18"/>
      <c r="V23" s="18"/>
    </row>
    <row r="24" spans="1:22" ht="15" customHeight="1" x14ac:dyDescent="0.2">
      <c r="A24" s="9">
        <v>23</v>
      </c>
      <c r="B24" s="10" t="s">
        <v>87</v>
      </c>
      <c r="C24" s="10" t="s">
        <v>91</v>
      </c>
      <c r="D24" s="11" t="s">
        <v>92</v>
      </c>
      <c r="E24" s="12" t="s">
        <v>95</v>
      </c>
      <c r="F24" s="13"/>
      <c r="G24" s="14" t="s">
        <v>14</v>
      </c>
      <c r="H24" s="73"/>
      <c r="I24" s="24"/>
      <c r="J24" s="27"/>
      <c r="K24" s="27"/>
      <c r="L24" s="19">
        <f t="shared" si="0"/>
        <v>23</v>
      </c>
      <c r="M24" s="20" t="str">
        <f t="shared" si="1"/>
        <v>Bojana Pavlovic</v>
      </c>
      <c r="N24" s="19">
        <f t="shared" si="2"/>
        <v>77</v>
      </c>
      <c r="O24" s="20" t="str">
        <f t="shared" si="3"/>
        <v>Gabriel Carrasquel</v>
      </c>
      <c r="P24" s="19">
        <f t="shared" si="4"/>
        <v>131</v>
      </c>
      <c r="Q24" s="20" t="str">
        <f t="shared" si="5"/>
        <v>K Mueller</v>
      </c>
      <c r="R24" s="18"/>
      <c r="S24" s="18"/>
      <c r="T24" s="18"/>
      <c r="U24" s="18"/>
      <c r="V24" s="18"/>
    </row>
    <row r="25" spans="1:22" ht="15" customHeight="1" x14ac:dyDescent="0.2">
      <c r="A25" s="9">
        <v>24</v>
      </c>
      <c r="B25" s="10" t="s">
        <v>6</v>
      </c>
      <c r="C25" s="11" t="s">
        <v>1026</v>
      </c>
      <c r="D25" s="11" t="s">
        <v>94</v>
      </c>
      <c r="E25" s="12" t="s">
        <v>98</v>
      </c>
      <c r="F25" s="13"/>
      <c r="G25" s="14" t="s">
        <v>14</v>
      </c>
      <c r="H25" s="73"/>
      <c r="I25" s="24"/>
      <c r="J25" s="27"/>
      <c r="K25" s="27"/>
      <c r="L25" s="19">
        <f t="shared" si="0"/>
        <v>24</v>
      </c>
      <c r="M25" s="20" t="str">
        <f t="shared" si="1"/>
        <v>Bradley</v>
      </c>
      <c r="N25" s="19">
        <f t="shared" si="2"/>
        <v>78</v>
      </c>
      <c r="O25" s="20" t="str">
        <f t="shared" si="3"/>
        <v>Gael Riethmuller</v>
      </c>
      <c r="P25" s="19">
        <f t="shared" si="4"/>
        <v>132</v>
      </c>
      <c r="Q25" s="20" t="str">
        <f t="shared" si="5"/>
        <v>Karienke Boeyinga</v>
      </c>
      <c r="R25" s="18"/>
      <c r="S25" s="18"/>
      <c r="T25" s="18"/>
      <c r="U25" s="18"/>
      <c r="V25" s="18"/>
    </row>
    <row r="26" spans="1:22" ht="15" customHeight="1" x14ac:dyDescent="0.2">
      <c r="A26" s="9">
        <v>25</v>
      </c>
      <c r="B26" s="10" t="s">
        <v>6</v>
      </c>
      <c r="C26" s="10" t="s">
        <v>96</v>
      </c>
      <c r="D26" s="11" t="s">
        <v>97</v>
      </c>
      <c r="E26" s="12" t="s">
        <v>101</v>
      </c>
      <c r="F26" s="13"/>
      <c r="G26" s="14" t="s">
        <v>14</v>
      </c>
      <c r="H26" s="73"/>
      <c r="I26" s="24"/>
      <c r="J26" s="27"/>
      <c r="K26" s="27"/>
      <c r="L26" s="19">
        <f t="shared" si="0"/>
        <v>25</v>
      </c>
      <c r="M26" s="20" t="str">
        <f t="shared" si="1"/>
        <v>Calvin Robinson</v>
      </c>
      <c r="N26" s="19">
        <f t="shared" si="2"/>
        <v>79</v>
      </c>
      <c r="O26" s="20" t="str">
        <f t="shared" si="3"/>
        <v>Gary Mocke</v>
      </c>
      <c r="P26" s="19">
        <f t="shared" si="4"/>
        <v>133</v>
      </c>
      <c r="Q26" s="20" t="str">
        <f t="shared" si="5"/>
        <v>Katherine Jeffries</v>
      </c>
      <c r="R26" s="18"/>
      <c r="S26" s="18"/>
      <c r="T26" s="18"/>
      <c r="U26" s="18"/>
      <c r="V26" s="18"/>
    </row>
    <row r="27" spans="1:22" ht="15" customHeight="1" x14ac:dyDescent="0.2">
      <c r="A27" s="9">
        <v>26</v>
      </c>
      <c r="B27" s="10" t="s">
        <v>6</v>
      </c>
      <c r="C27" s="10" t="s">
        <v>99</v>
      </c>
      <c r="D27" s="11" t="s">
        <v>100</v>
      </c>
      <c r="E27" s="12" t="s">
        <v>104</v>
      </c>
      <c r="F27" s="13"/>
      <c r="G27" s="14" t="s">
        <v>14</v>
      </c>
      <c r="H27" s="73"/>
      <c r="I27" s="24"/>
      <c r="J27" s="27"/>
      <c r="K27" s="27"/>
      <c r="L27" s="19">
        <f t="shared" si="0"/>
        <v>26</v>
      </c>
      <c r="M27" s="20" t="str">
        <f t="shared" si="1"/>
        <v xml:space="preserve">Carolina Pieve </v>
      </c>
      <c r="N27" s="19">
        <f t="shared" si="2"/>
        <v>80</v>
      </c>
      <c r="O27" s="20" t="str">
        <f t="shared" si="3"/>
        <v>Gerard Bodewitz</v>
      </c>
      <c r="P27" s="19">
        <f t="shared" si="4"/>
        <v>134</v>
      </c>
      <c r="Q27" s="20" t="str">
        <f t="shared" si="5"/>
        <v>Kees Hindriks</v>
      </c>
      <c r="R27" s="18"/>
      <c r="S27" s="18"/>
      <c r="T27" s="18"/>
      <c r="U27" s="18"/>
      <c r="V27" s="18"/>
    </row>
    <row r="28" spans="1:22" ht="15" customHeight="1" x14ac:dyDescent="0.2">
      <c r="A28" s="9">
        <v>27</v>
      </c>
      <c r="B28" s="10" t="s">
        <v>6</v>
      </c>
      <c r="C28" s="10" t="s">
        <v>102</v>
      </c>
      <c r="D28" s="11" t="s">
        <v>103</v>
      </c>
      <c r="E28" s="12" t="s">
        <v>107</v>
      </c>
      <c r="F28" s="13"/>
      <c r="G28" s="14" t="s">
        <v>14</v>
      </c>
      <c r="H28" s="73"/>
      <c r="I28" s="24"/>
      <c r="J28" s="27"/>
      <c r="K28" s="27"/>
      <c r="L28" s="19">
        <f t="shared" si="0"/>
        <v>27</v>
      </c>
      <c r="M28" s="20" t="str">
        <f t="shared" si="1"/>
        <v>Caroline Donnelly</v>
      </c>
      <c r="N28" s="19">
        <f t="shared" si="2"/>
        <v>81</v>
      </c>
      <c r="O28" s="20" t="str">
        <f t="shared" si="3"/>
        <v>Ghaida Balushi</v>
      </c>
      <c r="P28" s="19">
        <f t="shared" si="4"/>
        <v>135</v>
      </c>
      <c r="Q28" s="20" t="str">
        <f t="shared" si="5"/>
        <v>Keith Rawnsley</v>
      </c>
      <c r="R28" s="18"/>
      <c r="S28" s="18"/>
      <c r="T28" s="18"/>
      <c r="U28" s="18"/>
      <c r="V28" s="18"/>
    </row>
    <row r="29" spans="1:22" ht="15" customHeight="1" x14ac:dyDescent="0.2">
      <c r="A29" s="9">
        <v>28</v>
      </c>
      <c r="B29" s="10" t="s">
        <v>20</v>
      </c>
      <c r="C29" s="10" t="s">
        <v>105</v>
      </c>
      <c r="D29" s="11" t="s">
        <v>106</v>
      </c>
      <c r="E29" s="12" t="s">
        <v>110</v>
      </c>
      <c r="F29" s="13"/>
      <c r="G29" s="14" t="s">
        <v>14</v>
      </c>
      <c r="H29" s="73"/>
      <c r="I29" s="24"/>
      <c r="J29" s="27"/>
      <c r="K29" s="27"/>
      <c r="L29" s="19">
        <f t="shared" si="0"/>
        <v>28</v>
      </c>
      <c r="M29" s="20" t="str">
        <f t="shared" si="1"/>
        <v>Catarina Olexio</v>
      </c>
      <c r="N29" s="19">
        <f t="shared" si="2"/>
        <v>82</v>
      </c>
      <c r="O29" s="20" t="str">
        <f t="shared" si="3"/>
        <v>Gideon Lopes Cardozo</v>
      </c>
      <c r="P29" s="19">
        <f t="shared" si="4"/>
        <v>136</v>
      </c>
      <c r="Q29" s="20" t="str">
        <f t="shared" si="5"/>
        <v>Kemal Gozel</v>
      </c>
      <c r="R29" s="18"/>
      <c r="S29" s="18"/>
      <c r="T29" s="18"/>
      <c r="U29" s="18"/>
      <c r="V29" s="18"/>
    </row>
    <row r="30" spans="1:22" ht="15" customHeight="1" x14ac:dyDescent="0.2">
      <c r="A30" s="9">
        <v>29</v>
      </c>
      <c r="B30" s="21"/>
      <c r="C30" s="11" t="s">
        <v>108</v>
      </c>
      <c r="D30" s="11" t="s">
        <v>109</v>
      </c>
      <c r="E30" s="12" t="s">
        <v>113</v>
      </c>
      <c r="F30" s="22">
        <v>112</v>
      </c>
      <c r="G30" s="14" t="s">
        <v>114</v>
      </c>
      <c r="H30" s="73"/>
      <c r="I30" s="24"/>
      <c r="J30" s="27"/>
      <c r="K30" s="27"/>
      <c r="L30" s="19">
        <f t="shared" si="0"/>
        <v>29</v>
      </c>
      <c r="M30" s="20" t="str">
        <f t="shared" si="1"/>
        <v>Cees Hindrix</v>
      </c>
      <c r="N30" s="19">
        <f t="shared" si="2"/>
        <v>83</v>
      </c>
      <c r="O30" s="20" t="str">
        <f t="shared" si="3"/>
        <v>Giles Brinsley</v>
      </c>
      <c r="P30" s="19">
        <f t="shared" si="4"/>
        <v>137</v>
      </c>
      <c r="Q30" s="20" t="str">
        <f t="shared" si="5"/>
        <v>Ken Greene</v>
      </c>
      <c r="R30" s="18"/>
      <c r="S30" s="18"/>
      <c r="T30" s="18"/>
      <c r="U30" s="18"/>
      <c r="V30" s="18"/>
    </row>
    <row r="31" spans="1:22" ht="15" customHeight="1" x14ac:dyDescent="0.2">
      <c r="A31" s="9">
        <v>30</v>
      </c>
      <c r="B31" s="10" t="s">
        <v>87</v>
      </c>
      <c r="C31" s="10" t="s">
        <v>111</v>
      </c>
      <c r="D31" s="11" t="s">
        <v>112</v>
      </c>
      <c r="E31" s="25"/>
      <c r="F31" s="26"/>
      <c r="G31" s="26"/>
      <c r="H31" s="74"/>
      <c r="I31" s="27"/>
      <c r="J31" s="27"/>
      <c r="K31" s="27"/>
      <c r="L31" s="19">
        <f t="shared" si="0"/>
        <v>30</v>
      </c>
      <c r="M31" s="20" t="str">
        <f t="shared" si="1"/>
        <v>Celine Delauré</v>
      </c>
      <c r="N31" s="19">
        <f t="shared" si="2"/>
        <v>84</v>
      </c>
      <c r="O31" s="20" t="str">
        <f t="shared" si="3"/>
        <v>Girard Santiago </v>
      </c>
      <c r="P31" s="19">
        <f t="shared" si="4"/>
        <v>138</v>
      </c>
      <c r="Q31" s="20" t="str">
        <f t="shared" si="5"/>
        <v>Khakid Jumaly, al</v>
      </c>
      <c r="R31" s="18"/>
      <c r="S31" s="18"/>
      <c r="T31" s="18"/>
      <c r="U31" s="18"/>
      <c r="V31" s="18"/>
    </row>
    <row r="32" spans="1:22" ht="15" customHeight="1" x14ac:dyDescent="0.2">
      <c r="A32" s="9">
        <v>31</v>
      </c>
      <c r="B32" s="10" t="s">
        <v>6</v>
      </c>
      <c r="C32" s="10" t="s">
        <v>115</v>
      </c>
      <c r="D32" s="11" t="s">
        <v>54</v>
      </c>
      <c r="E32" s="24"/>
      <c r="F32" s="27"/>
      <c r="G32" s="27"/>
      <c r="H32" s="75"/>
      <c r="I32" s="27"/>
      <c r="J32" s="27"/>
      <c r="K32" s="27"/>
      <c r="L32" s="19">
        <f t="shared" si="0"/>
        <v>31</v>
      </c>
      <c r="M32" s="20" t="str">
        <f t="shared" si="1"/>
        <v>Charlie Love</v>
      </c>
      <c r="N32" s="19">
        <f t="shared" si="2"/>
        <v>85</v>
      </c>
      <c r="O32" s="20" t="str">
        <f t="shared" si="3"/>
        <v>Gossen Bakker</v>
      </c>
      <c r="P32" s="19">
        <f t="shared" si="4"/>
        <v>139</v>
      </c>
      <c r="Q32" s="20" t="str">
        <f t="shared" si="5"/>
        <v>Khalid Belushi</v>
      </c>
      <c r="R32" s="18"/>
      <c r="S32" s="18"/>
      <c r="T32" s="18"/>
      <c r="U32" s="18"/>
      <c r="V32" s="18"/>
    </row>
    <row r="33" spans="1:22" ht="15" customHeight="1" x14ac:dyDescent="0.2">
      <c r="A33" s="9">
        <v>32</v>
      </c>
      <c r="B33" s="10" t="s">
        <v>6</v>
      </c>
      <c r="C33" s="10" t="s">
        <v>116</v>
      </c>
      <c r="D33" s="11" t="s">
        <v>27</v>
      </c>
      <c r="E33" s="24"/>
      <c r="F33" s="27"/>
      <c r="G33" s="27"/>
      <c r="H33" s="75"/>
      <c r="I33" s="27"/>
      <c r="J33" s="27"/>
      <c r="K33" s="27"/>
      <c r="L33" s="19">
        <f t="shared" si="0"/>
        <v>32</v>
      </c>
      <c r="M33" s="20" t="str">
        <f t="shared" si="1"/>
        <v>Charmaine McGregor</v>
      </c>
      <c r="N33" s="19">
        <f t="shared" si="2"/>
        <v>86</v>
      </c>
      <c r="O33" s="20" t="str">
        <f t="shared" si="3"/>
        <v>Griet Proot</v>
      </c>
      <c r="P33" s="19">
        <f t="shared" si="4"/>
        <v>140</v>
      </c>
      <c r="Q33" s="20" t="str">
        <f t="shared" si="5"/>
        <v>Khalil Hanshi</v>
      </c>
      <c r="R33" s="18"/>
      <c r="S33" s="18"/>
      <c r="T33" s="18"/>
      <c r="U33" s="18"/>
      <c r="V33" s="18"/>
    </row>
    <row r="34" spans="1:22" ht="15" customHeight="1" x14ac:dyDescent="0.2">
      <c r="A34" s="9">
        <v>33</v>
      </c>
      <c r="B34" s="10" t="s">
        <v>1036</v>
      </c>
      <c r="C34" s="10" t="s">
        <v>117</v>
      </c>
      <c r="D34" s="11" t="s">
        <v>118</v>
      </c>
      <c r="E34" s="24"/>
      <c r="F34" s="27"/>
      <c r="G34" s="27"/>
      <c r="H34" s="75"/>
      <c r="I34" s="27"/>
      <c r="J34" s="27"/>
      <c r="K34" s="27"/>
      <c r="L34" s="19">
        <f t="shared" ref="L34:L55" si="6">IF(A34=0,"",A34)</f>
        <v>33</v>
      </c>
      <c r="M34" s="20" t="str">
        <f t="shared" ref="M34:M55" si="7">IF(C34=0,"",C34)</f>
        <v>Chiara Cei</v>
      </c>
      <c r="N34" s="19">
        <f t="shared" ref="N34:N55" si="8">IF(A88=0,"",A88)</f>
        <v>87</v>
      </c>
      <c r="O34" s="20" t="str">
        <f t="shared" ref="O34:O55" si="9">IF(C88=0,"",C88)</f>
        <v>Guilaume Revirard</v>
      </c>
      <c r="P34" s="19">
        <f t="shared" ref="P34:P55" si="10">IF(A142=0,"",A142)</f>
        <v>141</v>
      </c>
      <c r="Q34" s="20" t="str">
        <f t="shared" ref="Q34:Q55" si="11">IF(C142=0,"",C142)</f>
        <v>Kieran Gray</v>
      </c>
      <c r="R34" s="18"/>
      <c r="S34" s="18"/>
      <c r="T34" s="18"/>
      <c r="U34" s="18"/>
      <c r="V34" s="18"/>
    </row>
    <row r="35" spans="1:22" ht="15" customHeight="1" x14ac:dyDescent="0.2">
      <c r="A35" s="9">
        <v>34</v>
      </c>
      <c r="B35" s="10" t="s">
        <v>6</v>
      </c>
      <c r="C35" s="11" t="s">
        <v>119</v>
      </c>
      <c r="D35" s="11" t="s">
        <v>120</v>
      </c>
      <c r="E35" s="24"/>
      <c r="F35" s="27"/>
      <c r="G35" s="27"/>
      <c r="H35" s="75"/>
      <c r="I35" s="27"/>
      <c r="J35" s="27"/>
      <c r="K35" s="27"/>
      <c r="L35" s="19">
        <f t="shared" si="6"/>
        <v>34</v>
      </c>
      <c r="M35" s="20" t="str">
        <f t="shared" si="7"/>
        <v>Chris Johnson</v>
      </c>
      <c r="N35" s="19">
        <f t="shared" si="8"/>
        <v>88</v>
      </c>
      <c r="O35" s="20" t="str">
        <f t="shared" si="9"/>
        <v>Haifa Khaifa</v>
      </c>
      <c r="P35" s="19">
        <f t="shared" si="10"/>
        <v>142</v>
      </c>
      <c r="Q35" s="20" t="str">
        <f t="shared" si="11"/>
        <v>Klaus Mueller</v>
      </c>
      <c r="R35" s="18"/>
      <c r="S35" s="18"/>
      <c r="T35" s="18"/>
      <c r="U35" s="18"/>
      <c r="V35" s="18"/>
    </row>
    <row r="36" spans="1:22" ht="15" customHeight="1" x14ac:dyDescent="0.2">
      <c r="A36" s="9">
        <v>35</v>
      </c>
      <c r="B36" s="10" t="s">
        <v>6</v>
      </c>
      <c r="C36" s="10" t="s">
        <v>121</v>
      </c>
      <c r="D36" s="11" t="s">
        <v>122</v>
      </c>
      <c r="E36" s="24"/>
      <c r="F36" s="27"/>
      <c r="G36" s="27"/>
      <c r="H36" s="75"/>
      <c r="I36" s="27"/>
      <c r="J36" s="27"/>
      <c r="K36" s="27"/>
      <c r="L36" s="19">
        <f t="shared" si="6"/>
        <v>35</v>
      </c>
      <c r="M36" s="20" t="str">
        <f t="shared" si="7"/>
        <v>Christian Garma </v>
      </c>
      <c r="N36" s="19">
        <f t="shared" si="8"/>
        <v>89</v>
      </c>
      <c r="O36" s="20" t="str">
        <f t="shared" si="9"/>
        <v>Hanne Efskind</v>
      </c>
      <c r="P36" s="19">
        <f t="shared" si="10"/>
        <v>143</v>
      </c>
      <c r="Q36" s="20" t="str">
        <f t="shared" si="11"/>
        <v>L Wit</v>
      </c>
      <c r="R36" s="18"/>
      <c r="S36" s="18"/>
      <c r="T36" s="18"/>
      <c r="U36" s="18"/>
      <c r="V36" s="18"/>
    </row>
    <row r="37" spans="1:22" ht="15" customHeight="1" x14ac:dyDescent="0.2">
      <c r="A37" s="9">
        <v>36</v>
      </c>
      <c r="B37" s="28" t="s">
        <v>87</v>
      </c>
      <c r="C37" s="10" t="s">
        <v>123</v>
      </c>
      <c r="D37" s="11" t="s">
        <v>124</v>
      </c>
      <c r="E37" s="24"/>
      <c r="F37" s="27"/>
      <c r="G37" s="27"/>
      <c r="H37" s="75"/>
      <c r="I37" s="27"/>
      <c r="J37" s="27"/>
      <c r="K37" s="27"/>
      <c r="L37" s="19">
        <f t="shared" si="6"/>
        <v>36</v>
      </c>
      <c r="M37" s="20" t="str">
        <f t="shared" si="7"/>
        <v>Christophe Doublet</v>
      </c>
      <c r="N37" s="19">
        <f t="shared" si="8"/>
        <v>90</v>
      </c>
      <c r="O37" s="20" t="str">
        <f t="shared" si="9"/>
        <v>Hein Jansonius</v>
      </c>
      <c r="P37" s="19">
        <f t="shared" si="10"/>
        <v>144</v>
      </c>
      <c r="Q37" s="20" t="str">
        <f t="shared" si="11"/>
        <v>Lars Boersma</v>
      </c>
      <c r="R37" s="18"/>
      <c r="S37" s="18"/>
      <c r="T37" s="18"/>
      <c r="U37" s="18"/>
      <c r="V37" s="18"/>
    </row>
    <row r="38" spans="1:22" ht="15" customHeight="1" x14ac:dyDescent="0.2">
      <c r="A38" s="9">
        <v>37</v>
      </c>
      <c r="B38" s="10" t="s">
        <v>6</v>
      </c>
      <c r="C38" s="10" t="s">
        <v>125</v>
      </c>
      <c r="D38" s="11" t="s">
        <v>126</v>
      </c>
      <c r="E38" s="24"/>
      <c r="F38" s="27"/>
      <c r="G38" s="27"/>
      <c r="H38" s="75"/>
      <c r="I38" s="27"/>
      <c r="J38" s="27"/>
      <c r="K38" s="27"/>
      <c r="L38" s="19">
        <f t="shared" si="6"/>
        <v>37</v>
      </c>
      <c r="M38" s="20" t="str">
        <f t="shared" si="7"/>
        <v>Claudia Baumann</v>
      </c>
      <c r="N38" s="19">
        <f t="shared" si="8"/>
        <v>91</v>
      </c>
      <c r="O38" s="20" t="str">
        <f t="shared" si="9"/>
        <v>Helm 1</v>
      </c>
      <c r="P38" s="19">
        <f t="shared" si="10"/>
        <v>145</v>
      </c>
      <c r="Q38" s="20" t="str">
        <f t="shared" si="11"/>
        <v>Laura Brissenden</v>
      </c>
      <c r="R38" s="18"/>
      <c r="S38" s="18"/>
      <c r="T38" s="18"/>
      <c r="U38" s="18"/>
      <c r="V38" s="18"/>
    </row>
    <row r="39" spans="1:22" ht="15" customHeight="1" x14ac:dyDescent="0.2">
      <c r="A39" s="9">
        <v>38</v>
      </c>
      <c r="B39" s="10" t="s">
        <v>6</v>
      </c>
      <c r="C39" s="10" t="s">
        <v>127</v>
      </c>
      <c r="D39" s="11" t="s">
        <v>128</v>
      </c>
      <c r="E39" s="24"/>
      <c r="F39" s="27"/>
      <c r="G39" s="27"/>
      <c r="H39" s="75"/>
      <c r="I39" s="27"/>
      <c r="J39" s="27"/>
      <c r="K39" s="27"/>
      <c r="L39" s="19">
        <f t="shared" si="6"/>
        <v>38</v>
      </c>
      <c r="M39" s="20" t="str">
        <f t="shared" si="7"/>
        <v>Clement Edwards</v>
      </c>
      <c r="N39" s="19">
        <f t="shared" si="8"/>
        <v>92</v>
      </c>
      <c r="O39" s="20" t="str">
        <f t="shared" si="9"/>
        <v>Helm 2</v>
      </c>
      <c r="P39" s="19">
        <f t="shared" si="10"/>
        <v>146</v>
      </c>
      <c r="Q39" s="20" t="str">
        <f t="shared" si="11"/>
        <v>Liam James</v>
      </c>
      <c r="R39" s="18"/>
      <c r="S39" s="18"/>
      <c r="T39" s="18"/>
      <c r="U39" s="18"/>
      <c r="V39" s="18"/>
    </row>
    <row r="40" spans="1:22" ht="15" customHeight="1" x14ac:dyDescent="0.2">
      <c r="A40" s="9">
        <v>39</v>
      </c>
      <c r="B40" s="10" t="s">
        <v>20</v>
      </c>
      <c r="C40" s="10" t="s">
        <v>129</v>
      </c>
      <c r="D40" s="11" t="s">
        <v>130</v>
      </c>
      <c r="E40" s="24"/>
      <c r="F40" s="27"/>
      <c r="G40" s="27"/>
      <c r="H40" s="75"/>
      <c r="I40" s="27"/>
      <c r="J40" s="27"/>
      <c r="K40" s="27"/>
      <c r="L40" s="19">
        <f t="shared" si="6"/>
        <v>39</v>
      </c>
      <c r="M40" s="20" t="str">
        <f t="shared" si="7"/>
        <v>Craig McMeekin</v>
      </c>
      <c r="N40" s="19">
        <f t="shared" si="8"/>
        <v>93</v>
      </c>
      <c r="O40" s="20" t="str">
        <f t="shared" si="9"/>
        <v>Helm 3</v>
      </c>
      <c r="P40" s="19">
        <f t="shared" si="10"/>
        <v>147</v>
      </c>
      <c r="Q40" s="20" t="str">
        <f t="shared" si="11"/>
        <v>Liesl Delauré</v>
      </c>
      <c r="R40" s="18"/>
      <c r="S40" s="18"/>
      <c r="T40" s="18"/>
      <c r="U40" s="18"/>
      <c r="V40" s="18"/>
    </row>
    <row r="41" spans="1:22" ht="15" customHeight="1" x14ac:dyDescent="0.2">
      <c r="A41" s="9">
        <v>40</v>
      </c>
      <c r="B41" s="21"/>
      <c r="C41" s="11" t="s">
        <v>131</v>
      </c>
      <c r="D41" s="29"/>
      <c r="E41" s="24"/>
      <c r="F41" s="27"/>
      <c r="G41" s="27"/>
      <c r="H41" s="75"/>
      <c r="I41" s="27"/>
      <c r="J41" s="27"/>
      <c r="K41" s="27"/>
      <c r="L41" s="19">
        <f t="shared" si="6"/>
        <v>40</v>
      </c>
      <c r="M41" s="20" t="str">
        <f t="shared" si="7"/>
        <v>Crew 1</v>
      </c>
      <c r="N41" s="19">
        <f t="shared" si="8"/>
        <v>94</v>
      </c>
      <c r="O41" s="20" t="str">
        <f t="shared" si="9"/>
        <v>Helm 4</v>
      </c>
      <c r="P41" s="19">
        <f t="shared" si="10"/>
        <v>148</v>
      </c>
      <c r="Q41" s="20" t="str">
        <f t="shared" si="11"/>
        <v>Linde Brasem</v>
      </c>
      <c r="R41" s="18"/>
      <c r="S41" s="18"/>
      <c r="T41" s="18"/>
      <c r="U41" s="18"/>
      <c r="V41" s="18"/>
    </row>
    <row r="42" spans="1:22" ht="15" customHeight="1" x14ac:dyDescent="0.2">
      <c r="A42" s="9">
        <v>41</v>
      </c>
      <c r="B42" s="21"/>
      <c r="C42" s="11" t="s">
        <v>132</v>
      </c>
      <c r="D42" s="29"/>
      <c r="E42" s="24"/>
      <c r="F42" s="27"/>
      <c r="G42" s="27"/>
      <c r="H42" s="75"/>
      <c r="I42" s="27"/>
      <c r="J42" s="27"/>
      <c r="K42" s="27"/>
      <c r="L42" s="19">
        <f t="shared" si="6"/>
        <v>41</v>
      </c>
      <c r="M42" s="20" t="str">
        <f t="shared" si="7"/>
        <v>Crew 2</v>
      </c>
      <c r="N42" s="19">
        <f t="shared" si="8"/>
        <v>95</v>
      </c>
      <c r="O42" s="20" t="str">
        <f t="shared" si="9"/>
        <v>Helm 5</v>
      </c>
      <c r="P42" s="19">
        <f t="shared" si="10"/>
        <v>149</v>
      </c>
      <c r="Q42" s="20" t="str">
        <f t="shared" si="11"/>
        <v>Lizzie Jolley</v>
      </c>
      <c r="R42" s="18"/>
      <c r="S42" s="18"/>
      <c r="T42" s="18"/>
      <c r="U42" s="18"/>
      <c r="V42" s="18"/>
    </row>
    <row r="43" spans="1:22" ht="15" customHeight="1" x14ac:dyDescent="0.2">
      <c r="A43" s="9">
        <v>42</v>
      </c>
      <c r="B43" s="21"/>
      <c r="C43" s="11" t="s">
        <v>133</v>
      </c>
      <c r="D43" s="29"/>
      <c r="E43" s="24"/>
      <c r="F43" s="27"/>
      <c r="G43" s="27"/>
      <c r="H43" s="75"/>
      <c r="I43" s="27"/>
      <c r="J43" s="27"/>
      <c r="K43" s="27"/>
      <c r="L43" s="19">
        <f t="shared" si="6"/>
        <v>42</v>
      </c>
      <c r="M43" s="20" t="str">
        <f t="shared" si="7"/>
        <v>Crew 3</v>
      </c>
      <c r="N43" s="19">
        <f t="shared" si="8"/>
        <v>96</v>
      </c>
      <c r="O43" s="20" t="str">
        <f t="shared" si="9"/>
        <v>Helm 6</v>
      </c>
      <c r="P43" s="19">
        <f t="shared" si="10"/>
        <v>150</v>
      </c>
      <c r="Q43" s="20" t="str">
        <f t="shared" si="11"/>
        <v>Lorenzo Ferrante</v>
      </c>
      <c r="R43" s="18"/>
      <c r="S43" s="18"/>
      <c r="T43" s="18"/>
      <c r="U43" s="18"/>
      <c r="V43" s="18"/>
    </row>
    <row r="44" spans="1:22" ht="15" customHeight="1" x14ac:dyDescent="0.2">
      <c r="A44" s="9">
        <v>43</v>
      </c>
      <c r="B44" s="21"/>
      <c r="C44" s="11" t="s">
        <v>134</v>
      </c>
      <c r="D44" s="29"/>
      <c r="E44" s="24"/>
      <c r="F44" s="27"/>
      <c r="G44" s="27"/>
      <c r="H44" s="75"/>
      <c r="I44" s="27"/>
      <c r="J44" s="27"/>
      <c r="K44" s="27"/>
      <c r="L44" s="19">
        <f t="shared" si="6"/>
        <v>43</v>
      </c>
      <c r="M44" s="20" t="str">
        <f t="shared" si="7"/>
        <v>Crew 4</v>
      </c>
      <c r="N44" s="19">
        <f t="shared" si="8"/>
        <v>97</v>
      </c>
      <c r="O44" s="20" t="str">
        <f t="shared" si="9"/>
        <v>Helm 7</v>
      </c>
      <c r="P44" s="19">
        <f t="shared" si="10"/>
        <v>151</v>
      </c>
      <c r="Q44" s="20" t="str">
        <f t="shared" si="11"/>
        <v>Luca Wagemans</v>
      </c>
      <c r="R44" s="18"/>
      <c r="S44" s="18"/>
      <c r="T44" s="18"/>
      <c r="U44" s="18"/>
      <c r="V44" s="18"/>
    </row>
    <row r="45" spans="1:22" ht="15" customHeight="1" x14ac:dyDescent="0.2">
      <c r="A45" s="9">
        <v>44</v>
      </c>
      <c r="B45" s="21"/>
      <c r="C45" s="11" t="s">
        <v>135</v>
      </c>
      <c r="D45" s="29"/>
      <c r="E45" s="24"/>
      <c r="F45" s="27"/>
      <c r="G45" s="27"/>
      <c r="H45" s="75"/>
      <c r="I45" s="27"/>
      <c r="J45" s="27"/>
      <c r="K45" s="27"/>
      <c r="L45" s="19">
        <f t="shared" si="6"/>
        <v>44</v>
      </c>
      <c r="M45" s="20" t="str">
        <f t="shared" si="7"/>
        <v>Crew 5</v>
      </c>
      <c r="N45" s="19">
        <f t="shared" si="8"/>
        <v>98</v>
      </c>
      <c r="O45" s="20" t="str">
        <f t="shared" si="9"/>
        <v>Helm 8</v>
      </c>
      <c r="P45" s="19">
        <f t="shared" si="10"/>
        <v>152</v>
      </c>
      <c r="Q45" s="20" t="str">
        <f t="shared" si="11"/>
        <v>Maarten van Mook</v>
      </c>
      <c r="R45" s="18"/>
      <c r="S45" s="18"/>
      <c r="T45" s="18"/>
      <c r="U45" s="18"/>
      <c r="V45" s="18"/>
    </row>
    <row r="46" spans="1:22" ht="15" customHeight="1" x14ac:dyDescent="0.2">
      <c r="A46" s="9">
        <v>45</v>
      </c>
      <c r="B46" s="21"/>
      <c r="C46" s="11" t="s">
        <v>136</v>
      </c>
      <c r="D46" s="29"/>
      <c r="E46" s="24"/>
      <c r="F46" s="27"/>
      <c r="G46" s="27"/>
      <c r="H46" s="75"/>
      <c r="I46" s="27"/>
      <c r="J46" s="27"/>
      <c r="K46" s="27"/>
      <c r="L46" s="19">
        <f t="shared" si="6"/>
        <v>45</v>
      </c>
      <c r="M46" s="20" t="str">
        <f t="shared" si="7"/>
        <v>Crew 6</v>
      </c>
      <c r="N46" s="19">
        <f t="shared" si="8"/>
        <v>99</v>
      </c>
      <c r="O46" s="20" t="str">
        <f t="shared" si="9"/>
        <v>Helm 9</v>
      </c>
      <c r="P46" s="19">
        <f t="shared" si="10"/>
        <v>153</v>
      </c>
      <c r="Q46" s="20" t="str">
        <f t="shared" si="11"/>
        <v>Maartje Koning</v>
      </c>
      <c r="R46" s="18"/>
      <c r="S46" s="18"/>
      <c r="T46" s="18"/>
      <c r="U46" s="18"/>
      <c r="V46" s="18"/>
    </row>
    <row r="47" spans="1:22" ht="15" customHeight="1" x14ac:dyDescent="0.2">
      <c r="A47" s="9">
        <v>46</v>
      </c>
      <c r="B47" s="21"/>
      <c r="C47" s="11" t="s">
        <v>137</v>
      </c>
      <c r="D47" s="29"/>
      <c r="E47" s="24"/>
      <c r="F47" s="27"/>
      <c r="G47" s="27"/>
      <c r="H47" s="75"/>
      <c r="I47" s="27"/>
      <c r="J47" s="27"/>
      <c r="K47" s="27"/>
      <c r="L47" s="19">
        <f t="shared" si="6"/>
        <v>46</v>
      </c>
      <c r="M47" s="20" t="str">
        <f t="shared" si="7"/>
        <v>Crew 7</v>
      </c>
      <c r="N47" s="19">
        <f t="shared" si="8"/>
        <v>100</v>
      </c>
      <c r="O47" s="20" t="str">
        <f t="shared" si="9"/>
        <v>Henri Staal</v>
      </c>
      <c r="P47" s="19">
        <f t="shared" si="10"/>
        <v>154</v>
      </c>
      <c r="Q47" s="20" t="str">
        <f t="shared" si="11"/>
        <v>Manuel Fritz</v>
      </c>
      <c r="R47" s="18"/>
      <c r="S47" s="18"/>
      <c r="T47" s="18"/>
      <c r="U47" s="18"/>
      <c r="V47" s="18"/>
    </row>
    <row r="48" spans="1:22" ht="15" customHeight="1" x14ac:dyDescent="0.2">
      <c r="A48" s="9">
        <v>47</v>
      </c>
      <c r="B48" s="21"/>
      <c r="C48" s="11" t="s">
        <v>138</v>
      </c>
      <c r="D48" s="29"/>
      <c r="E48" s="24"/>
      <c r="F48" s="27"/>
      <c r="G48" s="27"/>
      <c r="H48" s="75"/>
      <c r="I48" s="27"/>
      <c r="J48" s="27"/>
      <c r="K48" s="27"/>
      <c r="L48" s="19">
        <f t="shared" si="6"/>
        <v>47</v>
      </c>
      <c r="M48" s="20" t="str">
        <f t="shared" si="7"/>
        <v>Crew 8</v>
      </c>
      <c r="N48" s="19">
        <f t="shared" si="8"/>
        <v>101</v>
      </c>
      <c r="O48" s="20" t="str">
        <f t="shared" si="9"/>
        <v>Herman Jansonius</v>
      </c>
      <c r="P48" s="19">
        <f t="shared" si="10"/>
        <v>155</v>
      </c>
      <c r="Q48" s="20" t="str">
        <f t="shared" si="11"/>
        <v>Marcel Zeestraten</v>
      </c>
      <c r="R48" s="18"/>
      <c r="S48" s="18"/>
      <c r="T48" s="18"/>
      <c r="U48" s="18"/>
      <c r="V48" s="18"/>
    </row>
    <row r="49" spans="1:22" ht="15" customHeight="1" x14ac:dyDescent="0.2">
      <c r="A49" s="9">
        <v>48</v>
      </c>
      <c r="B49" s="21"/>
      <c r="C49" s="11" t="s">
        <v>139</v>
      </c>
      <c r="D49" s="29"/>
      <c r="E49" s="24"/>
      <c r="F49" s="27"/>
      <c r="G49" s="27"/>
      <c r="H49" s="75"/>
      <c r="I49" s="27"/>
      <c r="J49" s="27"/>
      <c r="K49" s="27"/>
      <c r="L49" s="19">
        <f t="shared" si="6"/>
        <v>48</v>
      </c>
      <c r="M49" s="20" t="str">
        <f t="shared" si="7"/>
        <v>Crew 9</v>
      </c>
      <c r="N49" s="19">
        <f t="shared" si="8"/>
        <v>102</v>
      </c>
      <c r="O49" s="20" t="str">
        <f t="shared" si="9"/>
        <v>Hermann</v>
      </c>
      <c r="P49" s="19">
        <f t="shared" si="10"/>
        <v>156</v>
      </c>
      <c r="Q49" s="20" t="str">
        <f t="shared" si="11"/>
        <v>María Gálvez</v>
      </c>
      <c r="R49" s="18"/>
      <c r="S49" s="18"/>
      <c r="T49" s="18"/>
      <c r="U49" s="18"/>
      <c r="V49" s="18"/>
    </row>
    <row r="50" spans="1:22" ht="15" customHeight="1" x14ac:dyDescent="0.2">
      <c r="A50" s="9">
        <v>49</v>
      </c>
      <c r="B50" s="10" t="s">
        <v>6</v>
      </c>
      <c r="C50" s="10" t="s">
        <v>140</v>
      </c>
      <c r="D50" s="11" t="s">
        <v>141</v>
      </c>
      <c r="E50" s="24"/>
      <c r="F50" s="27"/>
      <c r="G50" s="27"/>
      <c r="H50" s="75"/>
      <c r="I50" s="27"/>
      <c r="J50" s="27"/>
      <c r="K50" s="27"/>
      <c r="L50" s="19">
        <f t="shared" si="6"/>
        <v>49</v>
      </c>
      <c r="M50" s="20" t="str">
        <f t="shared" si="7"/>
        <v>Curt Jones</v>
      </c>
      <c r="N50" s="19">
        <f t="shared" si="8"/>
        <v>103</v>
      </c>
      <c r="O50" s="20" t="str">
        <f t="shared" si="9"/>
        <v>Hussam Hassan</v>
      </c>
      <c r="P50" s="19">
        <f t="shared" si="10"/>
        <v>157</v>
      </c>
      <c r="Q50" s="20" t="str">
        <f t="shared" si="11"/>
        <v>Maria Padila</v>
      </c>
      <c r="R50" s="18"/>
      <c r="S50" s="18"/>
      <c r="T50" s="18"/>
      <c r="U50" s="18"/>
      <c r="V50" s="18"/>
    </row>
    <row r="51" spans="1:22" ht="15" customHeight="1" x14ac:dyDescent="0.2">
      <c r="A51" s="9">
        <v>50</v>
      </c>
      <c r="B51" s="10" t="s">
        <v>6</v>
      </c>
      <c r="C51" s="10" t="s">
        <v>142</v>
      </c>
      <c r="D51" s="11" t="s">
        <v>17</v>
      </c>
      <c r="E51" s="24"/>
      <c r="F51" s="27"/>
      <c r="G51" s="27"/>
      <c r="H51" s="75"/>
      <c r="I51" s="27"/>
      <c r="J51" s="27"/>
      <c r="K51" s="27"/>
      <c r="L51" s="19">
        <f t="shared" si="6"/>
        <v>50</v>
      </c>
      <c r="M51" s="20" t="str">
        <f t="shared" si="7"/>
        <v>Darren Clark</v>
      </c>
      <c r="N51" s="19">
        <f t="shared" si="8"/>
        <v>104</v>
      </c>
      <c r="O51" s="20" t="str">
        <f t="shared" si="9"/>
        <v>Ian Chilley </v>
      </c>
      <c r="P51" s="19">
        <f t="shared" si="10"/>
        <v>158</v>
      </c>
      <c r="Q51" s="20" t="str">
        <f t="shared" si="11"/>
        <v>Marianne Scholten-Vissinga</v>
      </c>
      <c r="R51" s="18"/>
      <c r="S51" s="18"/>
      <c r="T51" s="18"/>
      <c r="U51" s="18"/>
      <c r="V51" s="18"/>
    </row>
    <row r="52" spans="1:22" ht="15" customHeight="1" x14ac:dyDescent="0.2">
      <c r="A52" s="9">
        <v>51</v>
      </c>
      <c r="B52" s="28" t="s">
        <v>20</v>
      </c>
      <c r="C52" s="10" t="s">
        <v>143</v>
      </c>
      <c r="D52" s="11" t="s">
        <v>17</v>
      </c>
      <c r="E52" s="24"/>
      <c r="F52" s="27"/>
      <c r="G52" s="27"/>
      <c r="H52" s="75"/>
      <c r="I52" s="27"/>
      <c r="J52" s="27"/>
      <c r="K52" s="27"/>
      <c r="L52" s="19">
        <f t="shared" si="6"/>
        <v>51</v>
      </c>
      <c r="M52" s="20" t="str">
        <f t="shared" si="7"/>
        <v>Dave Clark</v>
      </c>
      <c r="N52" s="19">
        <f t="shared" si="8"/>
        <v>105</v>
      </c>
      <c r="O52" s="20" t="str">
        <f t="shared" si="9"/>
        <v>Ian Duncan</v>
      </c>
      <c r="P52" s="19">
        <f t="shared" si="10"/>
        <v>159</v>
      </c>
      <c r="Q52" s="20" t="str">
        <f t="shared" si="11"/>
        <v>Marianne Sven</v>
      </c>
      <c r="R52" s="18"/>
      <c r="S52" s="18"/>
      <c r="T52" s="18"/>
      <c r="U52" s="18"/>
      <c r="V52" s="18"/>
    </row>
    <row r="53" spans="1:22" ht="15" customHeight="1" x14ac:dyDescent="0.2">
      <c r="A53" s="9">
        <v>52</v>
      </c>
      <c r="B53" s="28" t="s">
        <v>20</v>
      </c>
      <c r="C53" s="10" t="s">
        <v>144</v>
      </c>
      <c r="D53" s="11" t="s">
        <v>145</v>
      </c>
      <c r="E53" s="24"/>
      <c r="F53" s="27"/>
      <c r="G53" s="27"/>
      <c r="H53" s="75"/>
      <c r="I53" s="27"/>
      <c r="J53" s="27"/>
      <c r="K53" s="27"/>
      <c r="L53" s="19">
        <f t="shared" si="6"/>
        <v>52</v>
      </c>
      <c r="M53" s="20" t="str">
        <f t="shared" si="7"/>
        <v>David Alsop</v>
      </c>
      <c r="N53" s="19">
        <f t="shared" si="8"/>
        <v>106</v>
      </c>
      <c r="O53" s="20" t="str">
        <f t="shared" si="9"/>
        <v>Ian Jewitt</v>
      </c>
      <c r="P53" s="19">
        <f t="shared" si="10"/>
        <v>160</v>
      </c>
      <c r="Q53" s="20" t="str">
        <f t="shared" si="11"/>
        <v>Marianne Vissinga</v>
      </c>
      <c r="R53" s="18"/>
      <c r="S53" s="18"/>
      <c r="T53" s="18"/>
      <c r="U53" s="18"/>
      <c r="V53" s="18"/>
    </row>
    <row r="54" spans="1:22" ht="15" customHeight="1" x14ac:dyDescent="0.2">
      <c r="A54" s="9">
        <v>53</v>
      </c>
      <c r="B54" s="28" t="s">
        <v>63</v>
      </c>
      <c r="C54" s="10" t="s">
        <v>146</v>
      </c>
      <c r="D54" s="11" t="s">
        <v>147</v>
      </c>
      <c r="E54" s="24"/>
      <c r="F54" s="27"/>
      <c r="G54" s="27"/>
      <c r="H54" s="75"/>
      <c r="I54" s="27"/>
      <c r="J54" s="27"/>
      <c r="K54" s="27"/>
      <c r="L54" s="19">
        <f t="shared" si="6"/>
        <v>53</v>
      </c>
      <c r="M54" s="20" t="str">
        <f t="shared" si="7"/>
        <v>David Boeyinga</v>
      </c>
      <c r="N54" s="19">
        <f t="shared" si="8"/>
        <v>107</v>
      </c>
      <c r="O54" s="20" t="str">
        <f t="shared" si="9"/>
        <v>Ian McDonald</v>
      </c>
      <c r="P54" s="19">
        <f t="shared" si="10"/>
        <v>161</v>
      </c>
      <c r="Q54" s="20" t="str">
        <f t="shared" si="11"/>
        <v>Mariette Verdaasdonk</v>
      </c>
      <c r="R54" s="18"/>
      <c r="S54" s="18"/>
      <c r="T54" s="18"/>
      <c r="U54" s="18"/>
      <c r="V54" s="18"/>
    </row>
    <row r="55" spans="1:22" ht="15" customHeight="1" x14ac:dyDescent="0.2">
      <c r="A55" s="9">
        <v>54</v>
      </c>
      <c r="B55" s="23" t="s">
        <v>87</v>
      </c>
      <c r="C55" s="23" t="s">
        <v>1034</v>
      </c>
      <c r="D55" s="23" t="s">
        <v>1035</v>
      </c>
      <c r="E55" s="24"/>
      <c r="F55" s="27"/>
      <c r="G55" s="27"/>
      <c r="H55" s="75"/>
      <c r="I55" s="27"/>
      <c r="J55" s="27"/>
      <c r="K55" s="27"/>
      <c r="L55" s="19">
        <f t="shared" si="6"/>
        <v>54</v>
      </c>
      <c r="M55" s="20" t="str">
        <f t="shared" si="7"/>
        <v>David Dagula</v>
      </c>
      <c r="N55" s="19">
        <f t="shared" si="8"/>
        <v>108</v>
      </c>
      <c r="O55" s="20" t="str">
        <f t="shared" si="9"/>
        <v>Irene Gomez Perez</v>
      </c>
      <c r="P55" s="19">
        <f t="shared" si="10"/>
        <v>162</v>
      </c>
      <c r="Q55" s="20" t="str">
        <f t="shared" si="11"/>
        <v>Marije van Koolwijk</v>
      </c>
      <c r="R55" s="18"/>
      <c r="S55" s="18"/>
      <c r="T55" s="18"/>
      <c r="U55" s="18"/>
      <c r="V55" s="18"/>
    </row>
    <row r="56" spans="1:22" ht="15" customHeight="1" x14ac:dyDescent="0.2">
      <c r="A56" s="9">
        <v>55</v>
      </c>
      <c r="B56" s="28" t="s">
        <v>87</v>
      </c>
      <c r="C56" s="10" t="s">
        <v>148</v>
      </c>
      <c r="D56" s="11" t="s">
        <v>149</v>
      </c>
      <c r="E56" s="24"/>
      <c r="F56" s="27"/>
      <c r="G56" s="27"/>
      <c r="H56" s="75"/>
      <c r="I56" s="27"/>
      <c r="J56" s="27"/>
      <c r="K56" s="27"/>
      <c r="L56" s="19">
        <f t="shared" ref="L56:L61" si="12">IF(A164=0,"",A164)</f>
        <v>163</v>
      </c>
      <c r="M56" s="30" t="str">
        <f t="shared" ref="M56:M61" si="13">IF(C164=0,"",C164)</f>
        <v>Marije Wijstma</v>
      </c>
      <c r="N56" s="19">
        <f t="shared" ref="N56:N87" si="14">IF(A216=0,"",A216)</f>
        <v>215</v>
      </c>
      <c r="O56" s="30" t="str">
        <f t="shared" ref="O56:O87" si="15">IF(C216=0,"",C216)</f>
        <v>Simon Brissenden</v>
      </c>
      <c r="P56" s="19">
        <f t="shared" ref="P56:P87" si="16">IF(A268=0,"",A268)</f>
        <v>267</v>
      </c>
      <c r="Q56" s="30" t="str">
        <f t="shared" ref="Q56:Q87" si="17">IF(C268=0,"",C268)</f>
        <v/>
      </c>
      <c r="R56" s="18"/>
      <c r="S56" s="18"/>
      <c r="T56" s="18"/>
      <c r="U56" s="18"/>
      <c r="V56" s="18"/>
    </row>
    <row r="57" spans="1:22" ht="15" customHeight="1" x14ac:dyDescent="0.2">
      <c r="A57" s="9">
        <v>56</v>
      </c>
      <c r="B57" s="10" t="s">
        <v>6</v>
      </c>
      <c r="C57" s="10" t="s">
        <v>150</v>
      </c>
      <c r="D57" s="11" t="s">
        <v>151</v>
      </c>
      <c r="E57" s="24"/>
      <c r="F57" s="27"/>
      <c r="G57" s="27"/>
      <c r="H57" s="75"/>
      <c r="I57" s="27"/>
      <c r="J57" s="27"/>
      <c r="K57" s="27"/>
      <c r="L57" s="19">
        <f t="shared" si="12"/>
        <v>164</v>
      </c>
      <c r="M57" s="30" t="str">
        <f t="shared" si="13"/>
        <v>Marike Lopes Cardoso</v>
      </c>
      <c r="N57" s="19">
        <f t="shared" si="14"/>
        <v>216</v>
      </c>
      <c r="O57" s="30" t="str">
        <f t="shared" si="15"/>
        <v>Simon Imber</v>
      </c>
      <c r="P57" s="19">
        <f t="shared" si="16"/>
        <v>268</v>
      </c>
      <c r="Q57" s="30" t="str">
        <f t="shared" si="17"/>
        <v/>
      </c>
      <c r="R57" s="18"/>
      <c r="S57" s="18"/>
      <c r="T57" s="18"/>
      <c r="U57" s="18"/>
      <c r="V57" s="18"/>
    </row>
    <row r="58" spans="1:22" ht="15" customHeight="1" x14ac:dyDescent="0.2">
      <c r="A58" s="9">
        <v>57</v>
      </c>
      <c r="B58" s="10" t="s">
        <v>6</v>
      </c>
      <c r="C58" s="11" t="s">
        <v>152</v>
      </c>
      <c r="D58" s="11" t="s">
        <v>153</v>
      </c>
      <c r="E58" s="24"/>
      <c r="F58" s="27"/>
      <c r="G58" s="27"/>
      <c r="H58" s="75"/>
      <c r="I58" s="27"/>
      <c r="J58" s="27"/>
      <c r="K58" s="27"/>
      <c r="L58" s="19">
        <f t="shared" si="12"/>
        <v>165</v>
      </c>
      <c r="M58" s="30" t="str">
        <f t="shared" si="13"/>
        <v>Marisol</v>
      </c>
      <c r="N58" s="19">
        <f t="shared" si="14"/>
        <v>217</v>
      </c>
      <c r="O58" s="30" t="str">
        <f t="shared" si="15"/>
        <v>Simon Whittaker</v>
      </c>
      <c r="P58" s="19">
        <f t="shared" si="16"/>
        <v>269</v>
      </c>
      <c r="Q58" s="30" t="str">
        <f t="shared" si="17"/>
        <v/>
      </c>
      <c r="R58" s="18"/>
      <c r="S58" s="18"/>
      <c r="T58" s="18"/>
      <c r="U58" s="18"/>
      <c r="V58" s="18"/>
    </row>
    <row r="59" spans="1:22" ht="15" customHeight="1" x14ac:dyDescent="0.2">
      <c r="A59" s="9">
        <v>58</v>
      </c>
      <c r="B59" s="10" t="s">
        <v>6</v>
      </c>
      <c r="C59" s="10" t="s">
        <v>154</v>
      </c>
      <c r="D59" s="11" t="s">
        <v>155</v>
      </c>
      <c r="E59" s="24"/>
      <c r="F59" s="27"/>
      <c r="G59" s="27"/>
      <c r="H59" s="75"/>
      <c r="I59" s="27"/>
      <c r="J59" s="27"/>
      <c r="K59" s="27"/>
      <c r="L59" s="19">
        <f t="shared" si="12"/>
        <v>166</v>
      </c>
      <c r="M59" s="30" t="str">
        <f t="shared" si="13"/>
        <v>Mark Cliff</v>
      </c>
      <c r="N59" s="19">
        <f t="shared" si="14"/>
        <v>218</v>
      </c>
      <c r="O59" s="30" t="str">
        <f t="shared" si="15"/>
        <v>Sjoerd Wijtsma</v>
      </c>
      <c r="P59" s="19">
        <f t="shared" si="16"/>
        <v>270</v>
      </c>
      <c r="Q59" s="30" t="str">
        <f t="shared" si="17"/>
        <v/>
      </c>
      <c r="R59" s="18"/>
      <c r="S59" s="18"/>
      <c r="T59" s="18"/>
      <c r="U59" s="18"/>
      <c r="V59" s="18"/>
    </row>
    <row r="60" spans="1:22" ht="15" customHeight="1" x14ac:dyDescent="0.2">
      <c r="A60" s="9">
        <v>59</v>
      </c>
      <c r="B60" s="10" t="s">
        <v>6</v>
      </c>
      <c r="C60" s="10" t="s">
        <v>156</v>
      </c>
      <c r="D60" s="11" t="s">
        <v>157</v>
      </c>
      <c r="E60" s="24"/>
      <c r="F60" s="27"/>
      <c r="G60" s="27"/>
      <c r="H60" s="75"/>
      <c r="I60" s="27"/>
      <c r="J60" s="27"/>
      <c r="K60" s="27"/>
      <c r="L60" s="19">
        <f t="shared" si="12"/>
        <v>167</v>
      </c>
      <c r="M60" s="30" t="str">
        <f t="shared" si="13"/>
        <v>Marloon Kooij</v>
      </c>
      <c r="N60" s="19">
        <f t="shared" si="14"/>
        <v>219</v>
      </c>
      <c r="O60" s="30" t="str">
        <f t="shared" si="15"/>
        <v>Stacy Ross</v>
      </c>
      <c r="P60" s="19">
        <f t="shared" si="16"/>
        <v>271</v>
      </c>
      <c r="Q60" s="30" t="str">
        <f t="shared" si="17"/>
        <v/>
      </c>
      <c r="R60" s="18"/>
      <c r="S60" s="18"/>
      <c r="T60" s="18"/>
      <c r="U60" s="18"/>
      <c r="V60" s="18"/>
    </row>
    <row r="61" spans="1:22" ht="15" customHeight="1" x14ac:dyDescent="0.2">
      <c r="A61" s="9">
        <v>60</v>
      </c>
      <c r="B61" s="10" t="s">
        <v>6</v>
      </c>
      <c r="C61" s="11" t="s">
        <v>158</v>
      </c>
      <c r="D61" s="11" t="s">
        <v>159</v>
      </c>
      <c r="E61" s="24"/>
      <c r="F61" s="27"/>
      <c r="G61" s="27"/>
      <c r="H61" s="75"/>
      <c r="I61" s="27"/>
      <c r="J61" s="27"/>
      <c r="K61" s="27"/>
      <c r="L61" s="19">
        <f t="shared" si="12"/>
        <v>168</v>
      </c>
      <c r="M61" s="30" t="str">
        <f t="shared" si="13"/>
        <v>Martha Clark</v>
      </c>
      <c r="N61" s="19">
        <f t="shared" si="14"/>
        <v>220</v>
      </c>
      <c r="O61" s="30" t="str">
        <f t="shared" si="15"/>
        <v>Stephen Hickman</v>
      </c>
      <c r="P61" s="19">
        <f t="shared" si="16"/>
        <v>272</v>
      </c>
      <c r="Q61" s="30" t="str">
        <f t="shared" si="17"/>
        <v/>
      </c>
      <c r="R61" s="18"/>
      <c r="S61" s="18"/>
      <c r="T61" s="18"/>
      <c r="U61" s="18"/>
      <c r="V61" s="18"/>
    </row>
    <row r="62" spans="1:22" ht="15" customHeight="1" x14ac:dyDescent="0.2">
      <c r="A62" s="9">
        <v>61</v>
      </c>
      <c r="B62" s="28" t="s">
        <v>87</v>
      </c>
      <c r="C62" s="10" t="s">
        <v>160</v>
      </c>
      <c r="D62" s="11" t="s">
        <v>161</v>
      </c>
      <c r="E62" s="24"/>
      <c r="F62" s="27"/>
      <c r="G62" s="27"/>
      <c r="H62" s="75"/>
      <c r="I62" s="27"/>
      <c r="J62" s="27"/>
      <c r="K62" s="27"/>
      <c r="L62" s="19" t="e">
        <f>IF(#REF!=0,"",#REF!)</f>
        <v>#REF!</v>
      </c>
      <c r="M62" s="30" t="e">
        <f>IF(#REF!=0,"",#REF!)</f>
        <v>#REF!</v>
      </c>
      <c r="N62" s="19">
        <f t="shared" si="14"/>
        <v>221</v>
      </c>
      <c r="O62" s="30" t="str">
        <f t="shared" si="15"/>
        <v>Steve</v>
      </c>
      <c r="P62" s="19">
        <f t="shared" si="16"/>
        <v>273</v>
      </c>
      <c r="Q62" s="30" t="str">
        <f t="shared" si="17"/>
        <v/>
      </c>
      <c r="R62" s="18"/>
      <c r="S62" s="18"/>
      <c r="T62" s="18"/>
      <c r="U62" s="18"/>
      <c r="V62" s="18"/>
    </row>
    <row r="63" spans="1:22" ht="15" customHeight="1" x14ac:dyDescent="0.2">
      <c r="A63" s="9">
        <v>62</v>
      </c>
      <c r="B63" s="10" t="s">
        <v>6</v>
      </c>
      <c r="C63" s="10" t="s">
        <v>162</v>
      </c>
      <c r="D63" s="11" t="s">
        <v>163</v>
      </c>
      <c r="E63" s="24"/>
      <c r="F63" s="27"/>
      <c r="G63" s="27"/>
      <c r="H63" s="75"/>
      <c r="I63" s="27"/>
      <c r="J63" s="27"/>
      <c r="K63" s="27"/>
      <c r="L63" s="19">
        <f t="shared" ref="L63:L77" si="18">IF(A170=0,"",A170)</f>
        <v>169</v>
      </c>
      <c r="M63" s="30" t="str">
        <f t="shared" ref="M63:M77" si="19">IF(C170=0,"",C170)</f>
        <v>Martin Raghavan</v>
      </c>
      <c r="N63" s="19">
        <f t="shared" si="14"/>
        <v>222</v>
      </c>
      <c r="O63" s="30" t="str">
        <f t="shared" si="15"/>
        <v>Steve Pickering</v>
      </c>
      <c r="P63" s="19">
        <f t="shared" si="16"/>
        <v>274</v>
      </c>
      <c r="Q63" s="30" t="str">
        <f t="shared" si="17"/>
        <v/>
      </c>
      <c r="R63" s="18"/>
      <c r="S63" s="18"/>
      <c r="T63" s="18"/>
      <c r="U63" s="18"/>
      <c r="V63" s="18"/>
    </row>
    <row r="64" spans="1:22" ht="15" customHeight="1" x14ac:dyDescent="0.2">
      <c r="A64" s="9">
        <v>63</v>
      </c>
      <c r="B64" s="10" t="s">
        <v>87</v>
      </c>
      <c r="C64" s="10" t="s">
        <v>164</v>
      </c>
      <c r="D64" s="11" t="s">
        <v>161</v>
      </c>
      <c r="E64" s="24"/>
      <c r="F64" s="27"/>
      <c r="G64" s="27"/>
      <c r="H64" s="75"/>
      <c r="I64" s="27"/>
      <c r="J64" s="27"/>
      <c r="K64" s="27"/>
      <c r="L64" s="19">
        <f t="shared" si="18"/>
        <v>170</v>
      </c>
      <c r="M64" s="30" t="str">
        <f t="shared" si="19"/>
        <v>Martin van Mook</v>
      </c>
      <c r="N64" s="19">
        <f t="shared" si="14"/>
        <v>223</v>
      </c>
      <c r="O64" s="30" t="str">
        <f t="shared" si="15"/>
        <v>Steven MacKay</v>
      </c>
      <c r="P64" s="19">
        <f t="shared" si="16"/>
        <v>275</v>
      </c>
      <c r="Q64" s="30" t="str">
        <f t="shared" si="17"/>
        <v/>
      </c>
      <c r="R64" s="18"/>
      <c r="S64" s="18"/>
      <c r="T64" s="18"/>
      <c r="U64" s="18"/>
      <c r="V64" s="18"/>
    </row>
    <row r="65" spans="1:22" ht="15" customHeight="1" x14ac:dyDescent="0.2">
      <c r="A65" s="9">
        <v>64</v>
      </c>
      <c r="B65" s="28" t="s">
        <v>63</v>
      </c>
      <c r="C65" s="10" t="s">
        <v>165</v>
      </c>
      <c r="D65" s="11" t="s">
        <v>166</v>
      </c>
      <c r="E65" s="24"/>
      <c r="F65" s="27"/>
      <c r="G65" s="27"/>
      <c r="H65" s="75"/>
      <c r="I65" s="27"/>
      <c r="J65" s="27"/>
      <c r="K65" s="27"/>
      <c r="L65" s="19">
        <f t="shared" si="18"/>
        <v>171</v>
      </c>
      <c r="M65" s="30" t="str">
        <f t="shared" si="19"/>
        <v>Massimo Mauro</v>
      </c>
      <c r="N65" s="19">
        <f t="shared" si="14"/>
        <v>224</v>
      </c>
      <c r="O65" s="30" t="str">
        <f t="shared" si="15"/>
        <v>Steven Wilson</v>
      </c>
      <c r="P65" s="19">
        <f t="shared" si="16"/>
        <v>276</v>
      </c>
      <c r="Q65" s="30" t="str">
        <f t="shared" si="17"/>
        <v/>
      </c>
      <c r="R65" s="18"/>
      <c r="S65" s="18"/>
      <c r="T65" s="18"/>
      <c r="U65" s="18"/>
      <c r="V65" s="18"/>
    </row>
    <row r="66" spans="1:22" ht="15" customHeight="1" x14ac:dyDescent="0.2">
      <c r="A66" s="9">
        <v>65</v>
      </c>
      <c r="B66" s="10" t="s">
        <v>167</v>
      </c>
      <c r="C66" s="10" t="s">
        <v>168</v>
      </c>
      <c r="D66" s="11" t="s">
        <v>169</v>
      </c>
      <c r="E66" s="24"/>
      <c r="F66" s="27"/>
      <c r="G66" s="27"/>
      <c r="H66" s="75"/>
      <c r="I66" s="27"/>
      <c r="J66" s="27"/>
      <c r="K66" s="27"/>
      <c r="L66" s="19">
        <f t="shared" si="18"/>
        <v>172</v>
      </c>
      <c r="M66" s="30" t="str">
        <f t="shared" si="19"/>
        <v>Matheus Walcher</v>
      </c>
      <c r="N66" s="19">
        <f t="shared" si="14"/>
        <v>225</v>
      </c>
      <c r="O66" s="30" t="str">
        <f t="shared" si="15"/>
        <v>Stewart Jones</v>
      </c>
      <c r="P66" s="19">
        <f t="shared" si="16"/>
        <v>277</v>
      </c>
      <c r="Q66" s="30" t="str">
        <f t="shared" si="17"/>
        <v/>
      </c>
      <c r="R66" s="18"/>
      <c r="S66" s="18"/>
      <c r="T66" s="18"/>
      <c r="U66" s="18"/>
      <c r="V66" s="18"/>
    </row>
    <row r="67" spans="1:22" ht="15" customHeight="1" x14ac:dyDescent="0.2">
      <c r="A67" s="9">
        <v>66</v>
      </c>
      <c r="B67" s="10" t="s">
        <v>6</v>
      </c>
      <c r="C67" s="10" t="s">
        <v>170</v>
      </c>
      <c r="D67" s="11" t="s">
        <v>171</v>
      </c>
      <c r="E67" s="24"/>
      <c r="F67" s="27"/>
      <c r="G67" s="27"/>
      <c r="H67" s="75"/>
      <c r="I67" s="27"/>
      <c r="J67" s="27"/>
      <c r="K67" s="27"/>
      <c r="L67" s="19">
        <f t="shared" si="18"/>
        <v>173</v>
      </c>
      <c r="M67" s="30" t="str">
        <f t="shared" si="19"/>
        <v>Mathew Copenhaver</v>
      </c>
      <c r="N67" s="19">
        <f t="shared" si="14"/>
        <v>226</v>
      </c>
      <c r="O67" s="30" t="str">
        <f t="shared" si="15"/>
        <v>Stijn Delauré</v>
      </c>
      <c r="P67" s="19">
        <f t="shared" si="16"/>
        <v>278</v>
      </c>
      <c r="Q67" s="30" t="str">
        <f t="shared" si="17"/>
        <v/>
      </c>
      <c r="R67" s="18"/>
      <c r="S67" s="18"/>
      <c r="T67" s="18"/>
      <c r="U67" s="18"/>
      <c r="V67" s="18"/>
    </row>
    <row r="68" spans="1:22" ht="15" customHeight="1" x14ac:dyDescent="0.2">
      <c r="A68" s="9">
        <v>67</v>
      </c>
      <c r="B68" s="10" t="s">
        <v>6</v>
      </c>
      <c r="C68" s="10" t="s">
        <v>172</v>
      </c>
      <c r="D68" s="11" t="s">
        <v>173</v>
      </c>
      <c r="E68" s="24"/>
      <c r="F68" s="27"/>
      <c r="G68" s="27"/>
      <c r="H68" s="75"/>
      <c r="I68" s="27"/>
      <c r="J68" s="27"/>
      <c r="K68" s="27"/>
      <c r="L68" s="19">
        <f t="shared" si="18"/>
        <v>174</v>
      </c>
      <c r="M68" s="30" t="str">
        <f t="shared" si="19"/>
        <v>Matthieu Conan</v>
      </c>
      <c r="N68" s="19">
        <f t="shared" si="14"/>
        <v>227</v>
      </c>
      <c r="O68" s="30" t="str">
        <f t="shared" si="15"/>
        <v>Sultan Waili</v>
      </c>
      <c r="P68" s="19">
        <f t="shared" si="16"/>
        <v>279</v>
      </c>
      <c r="Q68" s="30" t="str">
        <f t="shared" si="17"/>
        <v/>
      </c>
      <c r="R68" s="18"/>
      <c r="S68" s="18"/>
      <c r="T68" s="18"/>
      <c r="U68" s="18"/>
      <c r="V68" s="18"/>
    </row>
    <row r="69" spans="1:22" ht="15" customHeight="1" x14ac:dyDescent="0.2">
      <c r="A69" s="9">
        <v>68</v>
      </c>
      <c r="B69" s="10" t="s">
        <v>6</v>
      </c>
      <c r="C69" s="10" t="s">
        <v>174</v>
      </c>
      <c r="D69" s="11" t="s">
        <v>173</v>
      </c>
      <c r="E69" s="24"/>
      <c r="F69" s="27"/>
      <c r="G69" s="27"/>
      <c r="H69" s="75"/>
      <c r="I69" s="27"/>
      <c r="J69" s="27"/>
      <c r="K69" s="27"/>
      <c r="L69" s="19">
        <f t="shared" si="18"/>
        <v>175</v>
      </c>
      <c r="M69" s="30" t="str">
        <f t="shared" si="19"/>
        <v>Matthijs Wagemans</v>
      </c>
      <c r="N69" s="19">
        <f t="shared" si="14"/>
        <v>228</v>
      </c>
      <c r="O69" s="30" t="str">
        <f t="shared" si="15"/>
        <v>Susanne Solberg</v>
      </c>
      <c r="P69" s="19">
        <f t="shared" si="16"/>
        <v>280</v>
      </c>
      <c r="Q69" s="30" t="str">
        <f t="shared" si="17"/>
        <v/>
      </c>
      <c r="R69" s="18"/>
      <c r="S69" s="18"/>
      <c r="T69" s="18"/>
      <c r="U69" s="18"/>
      <c r="V69" s="18"/>
    </row>
    <row r="70" spans="1:22" ht="15" customHeight="1" x14ac:dyDescent="0.2">
      <c r="A70" s="9">
        <v>69</v>
      </c>
      <c r="B70" s="10" t="s">
        <v>87</v>
      </c>
      <c r="C70" s="10" t="s">
        <v>175</v>
      </c>
      <c r="D70" s="11" t="s">
        <v>176</v>
      </c>
      <c r="E70" s="24"/>
      <c r="F70" s="27"/>
      <c r="G70" s="27"/>
      <c r="H70" s="75"/>
      <c r="I70" s="27"/>
      <c r="J70" s="27"/>
      <c r="K70" s="27"/>
      <c r="L70" s="19">
        <f t="shared" si="18"/>
        <v>176</v>
      </c>
      <c r="M70" s="30" t="str">
        <f t="shared" si="19"/>
        <v>Mattijs Berendsen</v>
      </c>
      <c r="N70" s="19">
        <f t="shared" si="14"/>
        <v>229</v>
      </c>
      <c r="O70" s="30" t="str">
        <f t="shared" si="15"/>
        <v>Sven Scholten</v>
      </c>
      <c r="P70" s="19">
        <f t="shared" si="16"/>
        <v>281</v>
      </c>
      <c r="Q70" s="30" t="str">
        <f t="shared" si="17"/>
        <v/>
      </c>
      <c r="R70" s="18"/>
      <c r="S70" s="18"/>
      <c r="T70" s="18"/>
      <c r="U70" s="18"/>
      <c r="V70" s="18"/>
    </row>
    <row r="71" spans="1:22" ht="15" customHeight="1" x14ac:dyDescent="0.2">
      <c r="A71" s="9">
        <v>70</v>
      </c>
      <c r="B71" s="10" t="s">
        <v>6</v>
      </c>
      <c r="C71" s="11" t="s">
        <v>177</v>
      </c>
      <c r="D71" s="11" t="s">
        <v>178</v>
      </c>
      <c r="E71" s="24"/>
      <c r="F71" s="27"/>
      <c r="G71" s="27"/>
      <c r="H71" s="75"/>
      <c r="I71" s="27"/>
      <c r="J71" s="27"/>
      <c r="K71" s="27"/>
      <c r="L71" s="19">
        <f t="shared" si="18"/>
        <v>177</v>
      </c>
      <c r="M71" s="30" t="str">
        <f t="shared" si="19"/>
        <v>Max Bedson</v>
      </c>
      <c r="N71" s="19">
        <f t="shared" si="14"/>
        <v>230</v>
      </c>
      <c r="O71" s="30" t="str">
        <f t="shared" si="15"/>
        <v>Tania Zeestraten</v>
      </c>
      <c r="P71" s="19">
        <f t="shared" si="16"/>
        <v>282</v>
      </c>
      <c r="Q71" s="30" t="str">
        <f t="shared" si="17"/>
        <v/>
      </c>
      <c r="R71" s="18"/>
      <c r="S71" s="18"/>
      <c r="T71" s="18"/>
      <c r="U71" s="18"/>
      <c r="V71" s="18"/>
    </row>
    <row r="72" spans="1:22" ht="15" customHeight="1" x14ac:dyDescent="0.2">
      <c r="A72" s="9">
        <v>71</v>
      </c>
      <c r="B72" s="10" t="s">
        <v>6</v>
      </c>
      <c r="C72" s="11" t="s">
        <v>179</v>
      </c>
      <c r="D72" s="11" t="s">
        <v>180</v>
      </c>
      <c r="E72" s="24"/>
      <c r="F72" s="27"/>
      <c r="G72" s="27"/>
      <c r="H72" s="75"/>
      <c r="I72" s="27"/>
      <c r="J72" s="27"/>
      <c r="K72" s="27"/>
      <c r="L72" s="19">
        <f t="shared" si="18"/>
        <v>178</v>
      </c>
      <c r="M72" s="30" t="str">
        <f t="shared" si="19"/>
        <v>Mercel Degener</v>
      </c>
      <c r="N72" s="19">
        <f t="shared" si="14"/>
        <v>231</v>
      </c>
      <c r="O72" s="30" t="str">
        <f t="shared" si="15"/>
        <v>Tom Frazey</v>
      </c>
      <c r="P72" s="19">
        <f t="shared" si="16"/>
        <v>283</v>
      </c>
      <c r="Q72" s="30" t="str">
        <f t="shared" si="17"/>
        <v/>
      </c>
      <c r="R72" s="18"/>
      <c r="S72" s="18"/>
      <c r="T72" s="18"/>
      <c r="U72" s="18"/>
      <c r="V72" s="18"/>
    </row>
    <row r="73" spans="1:22" ht="15" customHeight="1" x14ac:dyDescent="0.2">
      <c r="A73" s="9">
        <v>72</v>
      </c>
      <c r="B73" s="10" t="s">
        <v>6</v>
      </c>
      <c r="C73" s="11" t="s">
        <v>181</v>
      </c>
      <c r="D73" s="11" t="s">
        <v>182</v>
      </c>
      <c r="E73" s="24"/>
      <c r="F73" s="27"/>
      <c r="G73" s="27"/>
      <c r="H73" s="75"/>
      <c r="I73" s="27"/>
      <c r="J73" s="27"/>
      <c r="K73" s="27"/>
      <c r="L73" s="19">
        <f t="shared" si="18"/>
        <v>179</v>
      </c>
      <c r="M73" s="30" t="str">
        <f t="shared" si="19"/>
        <v>Michael Proot</v>
      </c>
      <c r="N73" s="19">
        <f t="shared" si="14"/>
        <v>232</v>
      </c>
      <c r="O73" s="30" t="str">
        <f t="shared" si="15"/>
        <v>Tom Moffat</v>
      </c>
      <c r="P73" s="19">
        <f t="shared" si="16"/>
        <v>284</v>
      </c>
      <c r="Q73" s="30" t="str">
        <f t="shared" si="17"/>
        <v/>
      </c>
      <c r="R73" s="18"/>
      <c r="S73" s="18"/>
      <c r="T73" s="18"/>
      <c r="U73" s="18"/>
      <c r="V73" s="18"/>
    </row>
    <row r="74" spans="1:22" ht="15" customHeight="1" x14ac:dyDescent="0.2">
      <c r="A74" s="9">
        <v>73</v>
      </c>
      <c r="B74" s="10" t="s">
        <v>6</v>
      </c>
      <c r="C74" s="11" t="s">
        <v>183</v>
      </c>
      <c r="D74" s="11" t="s">
        <v>184</v>
      </c>
      <c r="E74" s="24"/>
      <c r="F74" s="27"/>
      <c r="G74" s="27"/>
      <c r="H74" s="75"/>
      <c r="I74" s="27"/>
      <c r="J74" s="27"/>
      <c r="K74" s="27"/>
      <c r="L74" s="19">
        <f t="shared" si="18"/>
        <v>180</v>
      </c>
      <c r="M74" s="30" t="str">
        <f t="shared" si="19"/>
        <v>Michiel Nieuwenhuijs</v>
      </c>
      <c r="N74" s="19">
        <f t="shared" si="14"/>
        <v>233</v>
      </c>
      <c r="O74" s="30" t="str">
        <f t="shared" si="15"/>
        <v>Tony Maleś</v>
      </c>
      <c r="P74" s="19">
        <f t="shared" si="16"/>
        <v>285</v>
      </c>
      <c r="Q74" s="30" t="str">
        <f t="shared" si="17"/>
        <v/>
      </c>
      <c r="R74" s="18"/>
      <c r="S74" s="18"/>
      <c r="T74" s="18"/>
      <c r="U74" s="18"/>
      <c r="V74" s="18"/>
    </row>
    <row r="75" spans="1:22" ht="15" customHeight="1" x14ac:dyDescent="0.2">
      <c r="A75" s="9">
        <v>74</v>
      </c>
      <c r="B75" s="10" t="s">
        <v>20</v>
      </c>
      <c r="C75" s="151" t="s">
        <v>185</v>
      </c>
      <c r="D75" s="21"/>
      <c r="E75" s="24"/>
      <c r="F75" s="27"/>
      <c r="G75" s="27"/>
      <c r="H75" s="75"/>
      <c r="I75" s="27"/>
      <c r="J75" s="27"/>
      <c r="K75" s="27"/>
      <c r="L75" s="19">
        <f t="shared" si="18"/>
        <v>181</v>
      </c>
      <c r="M75" s="30" t="str">
        <f t="shared" si="19"/>
        <v>Mike Thrane</v>
      </c>
      <c r="N75" s="19">
        <f t="shared" si="14"/>
        <v>234</v>
      </c>
      <c r="O75" s="30" t="str">
        <f t="shared" si="15"/>
        <v>Victoria Grainger</v>
      </c>
      <c r="P75" s="19">
        <f t="shared" si="16"/>
        <v>286</v>
      </c>
      <c r="Q75" s="30" t="str">
        <f t="shared" si="17"/>
        <v/>
      </c>
      <c r="R75" s="18"/>
      <c r="S75" s="18"/>
      <c r="T75" s="18"/>
      <c r="U75" s="18"/>
      <c r="V75" s="18"/>
    </row>
    <row r="76" spans="1:22" ht="15" customHeight="1" x14ac:dyDescent="0.2">
      <c r="A76" s="9">
        <v>75</v>
      </c>
      <c r="B76" s="28" t="s">
        <v>87</v>
      </c>
      <c r="C76" s="10" t="s">
        <v>186</v>
      </c>
      <c r="D76" s="11" t="s">
        <v>187</v>
      </c>
      <c r="E76" s="24"/>
      <c r="F76" s="27"/>
      <c r="G76" s="27"/>
      <c r="H76" s="75"/>
      <c r="I76" s="27"/>
      <c r="J76" s="27"/>
      <c r="K76" s="27"/>
      <c r="L76" s="19">
        <f t="shared" si="18"/>
        <v>182</v>
      </c>
      <c r="M76" s="30" t="str">
        <f t="shared" si="19"/>
        <v>Nick Burch</v>
      </c>
      <c r="N76" s="19">
        <f t="shared" si="14"/>
        <v>235</v>
      </c>
      <c r="O76" s="30" t="str">
        <f t="shared" si="15"/>
        <v>Will Doherty</v>
      </c>
      <c r="P76" s="19">
        <f t="shared" si="16"/>
        <v>287</v>
      </c>
      <c r="Q76" s="30" t="str">
        <f t="shared" si="17"/>
        <v/>
      </c>
      <c r="R76" s="18"/>
      <c r="S76" s="18"/>
      <c r="T76" s="18"/>
      <c r="U76" s="18"/>
      <c r="V76" s="18"/>
    </row>
    <row r="77" spans="1:22" ht="15" customHeight="1" x14ac:dyDescent="0.2">
      <c r="A77" s="9">
        <v>76</v>
      </c>
      <c r="B77" s="10"/>
      <c r="C77" s="150" t="s">
        <v>1010</v>
      </c>
      <c r="D77" s="69" t="s">
        <v>1011</v>
      </c>
      <c r="E77" s="24"/>
      <c r="F77" s="27"/>
      <c r="G77" s="27"/>
      <c r="H77" s="75"/>
      <c r="I77" s="27"/>
      <c r="J77" s="27"/>
      <c r="K77" s="27"/>
      <c r="L77" s="19">
        <f t="shared" si="18"/>
        <v>183</v>
      </c>
      <c r="M77" s="30" t="str">
        <f t="shared" si="19"/>
        <v>Nigel Stoker</v>
      </c>
      <c r="N77" s="19">
        <f t="shared" si="14"/>
        <v>236</v>
      </c>
      <c r="O77" s="30" t="str">
        <f t="shared" si="15"/>
        <v>Zoltan Kali</v>
      </c>
      <c r="P77" s="19">
        <f t="shared" si="16"/>
        <v>288</v>
      </c>
      <c r="Q77" s="30" t="str">
        <f t="shared" si="17"/>
        <v/>
      </c>
      <c r="R77" s="18"/>
      <c r="S77" s="18"/>
      <c r="T77" s="18"/>
      <c r="U77" s="18"/>
      <c r="V77" s="18"/>
    </row>
    <row r="78" spans="1:22" ht="15" customHeight="1" x14ac:dyDescent="0.2">
      <c r="A78" s="9">
        <v>77</v>
      </c>
      <c r="B78" s="28" t="s">
        <v>20</v>
      </c>
      <c r="C78" s="10" t="s">
        <v>188</v>
      </c>
      <c r="D78" s="11" t="s">
        <v>189</v>
      </c>
      <c r="E78" s="24"/>
      <c r="F78" s="27"/>
      <c r="G78" s="27"/>
      <c r="H78" s="75"/>
      <c r="I78" s="27"/>
      <c r="J78" s="27"/>
      <c r="K78" s="27"/>
      <c r="L78" s="19">
        <f t="shared" ref="L78:L87" si="20">IF(A186=0,"",A186)</f>
        <v>185</v>
      </c>
      <c r="M78" s="30" t="str">
        <f t="shared" ref="M78:M87" si="21">IF(C186=0,"",C186)</f>
        <v>No Show</v>
      </c>
      <c r="N78" s="19">
        <f t="shared" si="14"/>
        <v>237</v>
      </c>
      <c r="O78" s="30" t="str">
        <f t="shared" si="15"/>
        <v>Jim Freestone</v>
      </c>
      <c r="P78" s="19">
        <f t="shared" si="16"/>
        <v>289</v>
      </c>
      <c r="Q78" s="30" t="str">
        <f t="shared" si="17"/>
        <v/>
      </c>
      <c r="R78" s="18"/>
      <c r="S78" s="18"/>
      <c r="T78" s="18"/>
      <c r="U78" s="18"/>
      <c r="V78" s="18"/>
    </row>
    <row r="79" spans="1:22" ht="15" customHeight="1" x14ac:dyDescent="0.2">
      <c r="A79" s="9">
        <v>78</v>
      </c>
      <c r="B79" s="10" t="s">
        <v>6</v>
      </c>
      <c r="C79" s="11" t="s">
        <v>190</v>
      </c>
      <c r="D79" s="11" t="s">
        <v>191</v>
      </c>
      <c r="E79" s="24"/>
      <c r="F79" s="27"/>
      <c r="G79" s="27"/>
      <c r="H79" s="75"/>
      <c r="I79" s="27"/>
      <c r="J79" s="27"/>
      <c r="K79" s="27"/>
      <c r="L79" s="19">
        <f t="shared" si="20"/>
        <v>186</v>
      </c>
      <c r="M79" s="30" t="str">
        <f t="shared" si="21"/>
        <v>Pam Frost</v>
      </c>
      <c r="N79" s="19">
        <f t="shared" si="14"/>
        <v>238</v>
      </c>
      <c r="O79" s="30" t="str">
        <f t="shared" si="15"/>
        <v>Joe McHenry</v>
      </c>
      <c r="P79" s="19">
        <f t="shared" si="16"/>
        <v>290</v>
      </c>
      <c r="Q79" s="30" t="str">
        <f t="shared" si="17"/>
        <v/>
      </c>
      <c r="R79" s="18"/>
      <c r="S79" s="18"/>
      <c r="T79" s="18"/>
      <c r="U79" s="18"/>
      <c r="V79" s="18"/>
    </row>
    <row r="80" spans="1:22" ht="15" customHeight="1" x14ac:dyDescent="0.2">
      <c r="A80" s="9">
        <v>79</v>
      </c>
      <c r="B80" s="10" t="s">
        <v>6</v>
      </c>
      <c r="C80" s="11" t="s">
        <v>192</v>
      </c>
      <c r="D80" s="11" t="s">
        <v>193</v>
      </c>
      <c r="E80" s="24"/>
      <c r="F80" s="27"/>
      <c r="G80" s="27"/>
      <c r="H80" s="75"/>
      <c r="I80" s="27"/>
      <c r="J80" s="27"/>
      <c r="K80" s="27"/>
      <c r="L80" s="19">
        <f t="shared" si="20"/>
        <v>187</v>
      </c>
      <c r="M80" s="30" t="str">
        <f t="shared" si="21"/>
        <v>Paul Frost</v>
      </c>
      <c r="N80" s="19">
        <f t="shared" si="14"/>
        <v>239</v>
      </c>
      <c r="O80" s="30" t="str">
        <f t="shared" si="15"/>
        <v>Marcus Freestone</v>
      </c>
      <c r="P80" s="19">
        <f t="shared" si="16"/>
        <v>291</v>
      </c>
      <c r="Q80" s="30" t="str">
        <f t="shared" si="17"/>
        <v/>
      </c>
      <c r="R80" s="18"/>
      <c r="S80" s="18"/>
      <c r="T80" s="18"/>
      <c r="U80" s="18"/>
      <c r="V80" s="18"/>
    </row>
    <row r="81" spans="1:22" ht="15" customHeight="1" x14ac:dyDescent="0.2">
      <c r="A81" s="9">
        <v>80</v>
      </c>
      <c r="B81" s="10" t="s">
        <v>6</v>
      </c>
      <c r="C81" s="10" t="s">
        <v>194</v>
      </c>
      <c r="D81" s="11" t="s">
        <v>195</v>
      </c>
      <c r="E81" s="24"/>
      <c r="F81" s="27"/>
      <c r="G81" s="27"/>
      <c r="H81" s="75"/>
      <c r="I81" s="27"/>
      <c r="J81" s="27"/>
      <c r="K81" s="27"/>
      <c r="L81" s="19">
        <f t="shared" si="20"/>
        <v>188</v>
      </c>
      <c r="M81" s="30" t="str">
        <f t="shared" si="21"/>
        <v>Paul van Mook</v>
      </c>
      <c r="N81" s="19">
        <f t="shared" si="14"/>
        <v>240</v>
      </c>
      <c r="O81" s="30" t="str">
        <f t="shared" si="15"/>
        <v>Dana Sarhani</v>
      </c>
      <c r="P81" s="19">
        <f t="shared" si="16"/>
        <v>292</v>
      </c>
      <c r="Q81" s="30" t="str">
        <f t="shared" si="17"/>
        <v/>
      </c>
      <c r="R81" s="18"/>
      <c r="S81" s="18"/>
      <c r="T81" s="18"/>
      <c r="U81" s="18"/>
      <c r="V81" s="18"/>
    </row>
    <row r="82" spans="1:22" ht="15" customHeight="1" x14ac:dyDescent="0.2">
      <c r="A82" s="9">
        <v>81</v>
      </c>
      <c r="B82" s="10" t="s">
        <v>6</v>
      </c>
      <c r="C82" s="10" t="s">
        <v>196</v>
      </c>
      <c r="D82" s="11" t="s">
        <v>197</v>
      </c>
      <c r="E82" s="24"/>
      <c r="F82" s="27"/>
      <c r="G82" s="27"/>
      <c r="H82" s="75"/>
      <c r="I82" s="27"/>
      <c r="J82" s="27"/>
      <c r="K82" s="27"/>
      <c r="L82" s="19">
        <f t="shared" si="20"/>
        <v>189</v>
      </c>
      <c r="M82" s="30" t="str">
        <f t="shared" si="21"/>
        <v>Peter Argument</v>
      </c>
      <c r="N82" s="19">
        <f t="shared" si="14"/>
        <v>241</v>
      </c>
      <c r="O82" s="30" t="str">
        <f t="shared" si="15"/>
        <v>Ryan Greene</v>
      </c>
      <c r="P82" s="19">
        <f t="shared" si="16"/>
        <v>293</v>
      </c>
      <c r="Q82" s="30" t="str">
        <f t="shared" si="17"/>
        <v/>
      </c>
      <c r="R82" s="18"/>
      <c r="S82" s="18"/>
      <c r="T82" s="18"/>
      <c r="U82" s="18"/>
      <c r="V82" s="18"/>
    </row>
    <row r="83" spans="1:22" ht="15" customHeight="1" x14ac:dyDescent="0.2">
      <c r="A83" s="9">
        <v>82</v>
      </c>
      <c r="B83" s="10" t="s">
        <v>6</v>
      </c>
      <c r="C83" s="10" t="s">
        <v>198</v>
      </c>
      <c r="D83" s="11" t="s">
        <v>199</v>
      </c>
      <c r="E83" s="24"/>
      <c r="F83" s="27"/>
      <c r="G83" s="27"/>
      <c r="H83" s="75"/>
      <c r="I83" s="27"/>
      <c r="J83" s="27"/>
      <c r="K83" s="27"/>
      <c r="L83" s="19">
        <f t="shared" si="20"/>
        <v>190</v>
      </c>
      <c r="M83" s="30" t="str">
        <f t="shared" si="21"/>
        <v>Peter Greenwood</v>
      </c>
      <c r="N83" s="19">
        <f t="shared" si="14"/>
        <v>242</v>
      </c>
      <c r="O83" s="30" t="str">
        <f t="shared" si="15"/>
        <v>John Quilter</v>
      </c>
      <c r="P83" s="19">
        <f t="shared" si="16"/>
        <v>294</v>
      </c>
      <c r="Q83" s="30" t="str">
        <f t="shared" si="17"/>
        <v/>
      </c>
      <c r="R83" s="18"/>
      <c r="S83" s="18"/>
      <c r="T83" s="18"/>
      <c r="U83" s="18"/>
      <c r="V83" s="18"/>
    </row>
    <row r="84" spans="1:22" ht="15" customHeight="1" x14ac:dyDescent="0.2">
      <c r="A84" s="9">
        <v>83</v>
      </c>
      <c r="B84" s="10" t="s">
        <v>1036</v>
      </c>
      <c r="C84" s="10" t="s">
        <v>1027</v>
      </c>
      <c r="D84" s="11" t="s">
        <v>169</v>
      </c>
      <c r="E84" s="24"/>
      <c r="F84" s="27"/>
      <c r="G84" s="27"/>
      <c r="H84" s="75"/>
      <c r="I84" s="27"/>
      <c r="J84" s="27"/>
      <c r="K84" s="27"/>
      <c r="L84" s="19">
        <f t="shared" si="20"/>
        <v>191</v>
      </c>
      <c r="M84" s="30" t="str">
        <f t="shared" si="21"/>
        <v>Peter Thielitz</v>
      </c>
      <c r="N84" s="19">
        <f t="shared" si="14"/>
        <v>243</v>
      </c>
      <c r="O84" s="30" t="str">
        <f t="shared" si="15"/>
        <v/>
      </c>
      <c r="P84" s="19">
        <f t="shared" si="16"/>
        <v>295</v>
      </c>
      <c r="Q84" s="30" t="str">
        <f t="shared" si="17"/>
        <v/>
      </c>
      <c r="R84" s="18"/>
      <c r="S84" s="18"/>
      <c r="T84" s="18"/>
      <c r="U84" s="18"/>
      <c r="V84" s="18"/>
    </row>
    <row r="85" spans="1:22" ht="15" customHeight="1" x14ac:dyDescent="0.2">
      <c r="A85" s="9">
        <v>84</v>
      </c>
      <c r="B85" s="10" t="s">
        <v>6</v>
      </c>
      <c r="C85" s="10" t="s">
        <v>200</v>
      </c>
      <c r="D85" s="11" t="s">
        <v>201</v>
      </c>
      <c r="E85" s="24"/>
      <c r="F85" s="27"/>
      <c r="G85" s="27"/>
      <c r="H85" s="75"/>
      <c r="I85" s="27"/>
      <c r="J85" s="27"/>
      <c r="K85" s="27"/>
      <c r="L85" s="19">
        <f t="shared" si="20"/>
        <v>192</v>
      </c>
      <c r="M85" s="30" t="str">
        <f t="shared" si="21"/>
        <v>Philip Paul</v>
      </c>
      <c r="N85" s="19">
        <f t="shared" si="14"/>
        <v>244</v>
      </c>
      <c r="O85" s="30" t="str">
        <f t="shared" si="15"/>
        <v/>
      </c>
      <c r="P85" s="19">
        <f t="shared" si="16"/>
        <v>296</v>
      </c>
      <c r="Q85" s="30" t="str">
        <f t="shared" si="17"/>
        <v/>
      </c>
      <c r="R85" s="18"/>
      <c r="S85" s="18"/>
      <c r="T85" s="18"/>
      <c r="U85" s="18"/>
      <c r="V85" s="18"/>
    </row>
    <row r="86" spans="1:22" ht="15" customHeight="1" x14ac:dyDescent="0.2">
      <c r="A86" s="9">
        <v>85</v>
      </c>
      <c r="B86" s="10" t="s">
        <v>6</v>
      </c>
      <c r="C86" s="11" t="s">
        <v>202</v>
      </c>
      <c r="D86" s="11" t="s">
        <v>203</v>
      </c>
      <c r="E86" s="24"/>
      <c r="F86" s="27"/>
      <c r="G86" s="27"/>
      <c r="H86" s="75"/>
      <c r="I86" s="27"/>
      <c r="J86" s="27"/>
      <c r="K86" s="27"/>
      <c r="L86" s="19">
        <f t="shared" si="20"/>
        <v>193</v>
      </c>
      <c r="M86" s="30" t="str">
        <f t="shared" si="21"/>
        <v>Ralph Dureegger</v>
      </c>
      <c r="N86" s="19">
        <f t="shared" si="14"/>
        <v>245</v>
      </c>
      <c r="O86" s="30" t="str">
        <f t="shared" si="15"/>
        <v/>
      </c>
      <c r="P86" s="19">
        <f t="shared" si="16"/>
        <v>297</v>
      </c>
      <c r="Q86" s="30" t="str">
        <f t="shared" si="17"/>
        <v/>
      </c>
      <c r="R86" s="18"/>
      <c r="S86" s="18"/>
      <c r="T86" s="18"/>
      <c r="U86" s="18"/>
      <c r="V86" s="18"/>
    </row>
    <row r="87" spans="1:22" ht="15" customHeight="1" x14ac:dyDescent="0.2">
      <c r="A87" s="9">
        <v>86</v>
      </c>
      <c r="B87" s="10" t="s">
        <v>63</v>
      </c>
      <c r="C87" s="11" t="s">
        <v>204</v>
      </c>
      <c r="D87" s="11" t="s">
        <v>205</v>
      </c>
      <c r="E87" s="24"/>
      <c r="F87" s="27"/>
      <c r="G87" s="27"/>
      <c r="H87" s="75"/>
      <c r="I87" s="27"/>
      <c r="J87" s="27"/>
      <c r="K87" s="27"/>
      <c r="L87" s="19">
        <f t="shared" si="20"/>
        <v>194</v>
      </c>
      <c r="M87" s="30" t="str">
        <f t="shared" si="21"/>
        <v>Raoul Restucci</v>
      </c>
      <c r="N87" s="19">
        <f t="shared" si="14"/>
        <v>246</v>
      </c>
      <c r="O87" s="30" t="str">
        <f t="shared" si="15"/>
        <v/>
      </c>
      <c r="P87" s="19">
        <f t="shared" si="16"/>
        <v>298</v>
      </c>
      <c r="Q87" s="30" t="str">
        <f t="shared" si="17"/>
        <v/>
      </c>
      <c r="R87" s="18"/>
      <c r="S87" s="18"/>
      <c r="T87" s="18"/>
      <c r="U87" s="18"/>
      <c r="V87" s="18"/>
    </row>
    <row r="88" spans="1:22" ht="15" customHeight="1" x14ac:dyDescent="0.2">
      <c r="A88" s="9">
        <v>87</v>
      </c>
      <c r="B88" s="10" t="s">
        <v>6</v>
      </c>
      <c r="C88" s="10" t="s">
        <v>206</v>
      </c>
      <c r="D88" s="11" t="s">
        <v>207</v>
      </c>
      <c r="E88" s="24"/>
      <c r="F88" s="27"/>
      <c r="G88" s="27"/>
      <c r="H88" s="75"/>
      <c r="I88" s="27"/>
      <c r="J88" s="27"/>
      <c r="K88" s="27"/>
      <c r="L88" s="19">
        <f t="shared" ref="L88:L107" si="22">IF(A196=0,"",A196)</f>
        <v>195</v>
      </c>
      <c r="M88" s="30" t="str">
        <f t="shared" ref="M88:M107" si="23">IF(C196=0,"",C196)</f>
        <v>René</v>
      </c>
      <c r="N88" s="19">
        <f t="shared" ref="N88:N107" si="24">IF(A248=0,"",A248)</f>
        <v>247</v>
      </c>
      <c r="O88" s="30" t="str">
        <f t="shared" ref="O88:O107" si="25">IF(C248=0,"",C248)</f>
        <v/>
      </c>
      <c r="P88" s="19">
        <f t="shared" ref="P88:P107" si="26">IF(A300=0,"",A300)</f>
        <v>299</v>
      </c>
      <c r="Q88" s="30" t="str">
        <f t="shared" ref="Q88:Q107" si="27">IF(C300=0,"",C300)</f>
        <v/>
      </c>
      <c r="R88" s="18"/>
      <c r="S88" s="18"/>
      <c r="T88" s="18"/>
      <c r="U88" s="18"/>
      <c r="V88" s="18"/>
    </row>
    <row r="89" spans="1:22" ht="15" customHeight="1" x14ac:dyDescent="0.2">
      <c r="A89" s="9">
        <v>88</v>
      </c>
      <c r="B89" s="10" t="s">
        <v>6</v>
      </c>
      <c r="C89" s="10" t="s">
        <v>208</v>
      </c>
      <c r="D89" s="11" t="s">
        <v>209</v>
      </c>
      <c r="E89" s="24"/>
      <c r="F89" s="27"/>
      <c r="G89" s="27"/>
      <c r="H89" s="75"/>
      <c r="I89" s="27"/>
      <c r="J89" s="27"/>
      <c r="K89" s="27"/>
      <c r="L89" s="19">
        <f t="shared" si="22"/>
        <v>196</v>
      </c>
      <c r="M89" s="30" t="str">
        <f t="shared" si="23"/>
        <v>Richard Henson</v>
      </c>
      <c r="N89" s="19">
        <f t="shared" si="24"/>
        <v>248</v>
      </c>
      <c r="O89" s="30" t="str">
        <f t="shared" si="25"/>
        <v/>
      </c>
      <c r="P89" s="19">
        <f t="shared" si="26"/>
        <v>300</v>
      </c>
      <c r="Q89" s="30" t="str">
        <f t="shared" si="27"/>
        <v/>
      </c>
      <c r="R89" s="18"/>
      <c r="S89" s="18"/>
      <c r="T89" s="18"/>
      <c r="U89" s="18"/>
      <c r="V89" s="18"/>
    </row>
    <row r="90" spans="1:22" ht="15" customHeight="1" x14ac:dyDescent="0.2">
      <c r="A90" s="9">
        <v>89</v>
      </c>
      <c r="B90" s="10" t="s">
        <v>6</v>
      </c>
      <c r="C90" s="10" t="s">
        <v>210</v>
      </c>
      <c r="D90" s="11" t="s">
        <v>211</v>
      </c>
      <c r="E90" s="24"/>
      <c r="F90" s="27"/>
      <c r="G90" s="27"/>
      <c r="H90" s="75"/>
      <c r="I90" s="27"/>
      <c r="J90" s="27"/>
      <c r="K90" s="27"/>
      <c r="L90" s="19">
        <f t="shared" si="22"/>
        <v>197</v>
      </c>
      <c r="M90" s="30" t="str">
        <f t="shared" si="23"/>
        <v>Rob Nieuwenhuijs</v>
      </c>
      <c r="N90" s="19">
        <f t="shared" si="24"/>
        <v>249</v>
      </c>
      <c r="O90" s="30" t="str">
        <f t="shared" si="25"/>
        <v/>
      </c>
      <c r="P90" s="19">
        <f t="shared" si="26"/>
        <v>301</v>
      </c>
      <c r="Q90" s="30" t="str">
        <f t="shared" si="27"/>
        <v/>
      </c>
      <c r="R90" s="18"/>
      <c r="S90" s="18"/>
      <c r="T90" s="18"/>
      <c r="U90" s="18"/>
      <c r="V90" s="18"/>
    </row>
    <row r="91" spans="1:22" ht="15" customHeight="1" x14ac:dyDescent="0.2">
      <c r="A91" s="9">
        <v>90</v>
      </c>
      <c r="B91" s="10" t="s">
        <v>6</v>
      </c>
      <c r="C91" s="10" t="s">
        <v>212</v>
      </c>
      <c r="D91" s="11" t="s">
        <v>213</v>
      </c>
      <c r="E91" s="24"/>
      <c r="F91" s="27"/>
      <c r="G91" s="27"/>
      <c r="H91" s="75"/>
      <c r="I91" s="27"/>
      <c r="J91" s="27"/>
      <c r="K91" s="27"/>
      <c r="L91" s="19">
        <f t="shared" si="22"/>
        <v>198</v>
      </c>
      <c r="M91" s="30" t="str">
        <f t="shared" si="23"/>
        <v>Robert Ambrose</v>
      </c>
      <c r="N91" s="19">
        <f t="shared" si="24"/>
        <v>250</v>
      </c>
      <c r="O91" s="30" t="str">
        <f t="shared" si="25"/>
        <v/>
      </c>
      <c r="P91" s="19">
        <f t="shared" si="26"/>
        <v>302</v>
      </c>
      <c r="Q91" s="30" t="str">
        <f t="shared" si="27"/>
        <v/>
      </c>
      <c r="R91" s="18"/>
      <c r="S91" s="18"/>
      <c r="T91" s="18"/>
      <c r="U91" s="18"/>
      <c r="V91" s="18"/>
    </row>
    <row r="92" spans="1:22" ht="15" customHeight="1" x14ac:dyDescent="0.2">
      <c r="A92" s="9">
        <v>91</v>
      </c>
      <c r="B92" s="21"/>
      <c r="C92" s="11" t="s">
        <v>214</v>
      </c>
      <c r="D92" s="29"/>
      <c r="E92" s="24"/>
      <c r="F92" s="27"/>
      <c r="G92" s="27"/>
      <c r="H92" s="75"/>
      <c r="I92" s="27"/>
      <c r="J92" s="27"/>
      <c r="K92" s="27"/>
      <c r="L92" s="19">
        <f t="shared" si="22"/>
        <v>199</v>
      </c>
      <c r="M92" s="30" t="str">
        <f t="shared" si="23"/>
        <v>Robert Harwood</v>
      </c>
      <c r="N92" s="19">
        <f t="shared" si="24"/>
        <v>251</v>
      </c>
      <c r="O92" s="30" t="str">
        <f t="shared" si="25"/>
        <v/>
      </c>
      <c r="P92" s="19">
        <f t="shared" si="26"/>
        <v>303</v>
      </c>
      <c r="Q92" s="30" t="str">
        <f t="shared" si="27"/>
        <v/>
      </c>
      <c r="R92" s="18"/>
      <c r="S92" s="18"/>
      <c r="T92" s="18"/>
      <c r="U92" s="18"/>
      <c r="V92" s="18"/>
    </row>
    <row r="93" spans="1:22" ht="15" customHeight="1" x14ac:dyDescent="0.2">
      <c r="A93" s="9">
        <v>92</v>
      </c>
      <c r="B93" s="21"/>
      <c r="C93" s="11" t="s">
        <v>215</v>
      </c>
      <c r="D93" s="29"/>
      <c r="E93" s="24"/>
      <c r="F93" s="27"/>
      <c r="G93" s="27"/>
      <c r="H93" s="75"/>
      <c r="I93" s="27"/>
      <c r="J93" s="27"/>
      <c r="K93" s="27"/>
      <c r="L93" s="19">
        <f t="shared" si="22"/>
        <v>200</v>
      </c>
      <c r="M93" s="30" t="str">
        <f t="shared" si="23"/>
        <v>Robert Langedijk</v>
      </c>
      <c r="N93" s="19">
        <f t="shared" si="24"/>
        <v>252</v>
      </c>
      <c r="O93" s="30" t="str">
        <f t="shared" si="25"/>
        <v/>
      </c>
      <c r="P93" s="19">
        <f t="shared" si="26"/>
        <v>304</v>
      </c>
      <c r="Q93" s="30" t="str">
        <f t="shared" si="27"/>
        <v/>
      </c>
      <c r="R93" s="18"/>
      <c r="S93" s="18"/>
      <c r="T93" s="18"/>
      <c r="U93" s="18"/>
      <c r="V93" s="18"/>
    </row>
    <row r="94" spans="1:22" ht="15" customHeight="1" x14ac:dyDescent="0.2">
      <c r="A94" s="9">
        <v>93</v>
      </c>
      <c r="B94" s="21"/>
      <c r="C94" s="11" t="s">
        <v>216</v>
      </c>
      <c r="D94" s="29"/>
      <c r="E94" s="24"/>
      <c r="F94" s="27"/>
      <c r="G94" s="27"/>
      <c r="H94" s="75"/>
      <c r="I94" s="27"/>
      <c r="J94" s="27"/>
      <c r="K94" s="27"/>
      <c r="L94" s="19">
        <f t="shared" si="22"/>
        <v>201</v>
      </c>
      <c r="M94" s="30" t="str">
        <f t="shared" si="23"/>
        <v>Robyn Green</v>
      </c>
      <c r="N94" s="19">
        <f t="shared" si="24"/>
        <v>253</v>
      </c>
      <c r="O94" s="30" t="str">
        <f t="shared" si="25"/>
        <v/>
      </c>
      <c r="P94" s="19">
        <f t="shared" si="26"/>
        <v>305</v>
      </c>
      <c r="Q94" s="30" t="str">
        <f t="shared" si="27"/>
        <v/>
      </c>
      <c r="R94" s="18"/>
      <c r="S94" s="18"/>
      <c r="T94" s="18"/>
      <c r="U94" s="18"/>
      <c r="V94" s="18"/>
    </row>
    <row r="95" spans="1:22" ht="15" customHeight="1" x14ac:dyDescent="0.2">
      <c r="A95" s="9">
        <v>94</v>
      </c>
      <c r="B95" s="21"/>
      <c r="C95" s="11" t="s">
        <v>217</v>
      </c>
      <c r="D95" s="29"/>
      <c r="E95" s="24"/>
      <c r="F95" s="27"/>
      <c r="G95" s="27"/>
      <c r="H95" s="75"/>
      <c r="I95" s="27"/>
      <c r="J95" s="27"/>
      <c r="K95" s="27"/>
      <c r="L95" s="19">
        <f t="shared" si="22"/>
        <v>202</v>
      </c>
      <c r="M95" s="30" t="str">
        <f t="shared" si="23"/>
        <v>Rodger Martin</v>
      </c>
      <c r="N95" s="19">
        <f t="shared" si="24"/>
        <v>254</v>
      </c>
      <c r="O95" s="30" t="str">
        <f t="shared" si="25"/>
        <v/>
      </c>
      <c r="P95" s="19">
        <f t="shared" si="26"/>
        <v>306</v>
      </c>
      <c r="Q95" s="30" t="str">
        <f t="shared" si="27"/>
        <v/>
      </c>
      <c r="R95" s="18"/>
      <c r="S95" s="18"/>
      <c r="T95" s="18"/>
      <c r="U95" s="18"/>
      <c r="V95" s="18"/>
    </row>
    <row r="96" spans="1:22" ht="15" customHeight="1" x14ac:dyDescent="0.2">
      <c r="A96" s="9">
        <v>95</v>
      </c>
      <c r="B96" s="21"/>
      <c r="C96" s="11" t="s">
        <v>218</v>
      </c>
      <c r="D96" s="29"/>
      <c r="E96" s="24"/>
      <c r="F96" s="27"/>
      <c r="G96" s="27"/>
      <c r="H96" s="75"/>
      <c r="I96" s="27"/>
      <c r="J96" s="27"/>
      <c r="K96" s="27"/>
      <c r="L96" s="19">
        <f t="shared" si="22"/>
        <v>203</v>
      </c>
      <c r="M96" s="30" t="str">
        <f t="shared" si="23"/>
        <v>Roel Berendsen</v>
      </c>
      <c r="N96" s="19">
        <f t="shared" si="24"/>
        <v>255</v>
      </c>
      <c r="O96" s="30" t="str">
        <f t="shared" si="25"/>
        <v/>
      </c>
      <c r="P96" s="19">
        <f t="shared" si="26"/>
        <v>307</v>
      </c>
      <c r="Q96" s="30" t="str">
        <f t="shared" si="27"/>
        <v/>
      </c>
      <c r="R96" s="18"/>
      <c r="S96" s="18"/>
      <c r="T96" s="18"/>
      <c r="U96" s="18"/>
      <c r="V96" s="18"/>
    </row>
    <row r="97" spans="1:22" ht="15" customHeight="1" x14ac:dyDescent="0.2">
      <c r="A97" s="9">
        <v>96</v>
      </c>
      <c r="B97" s="21"/>
      <c r="C97" s="11" t="s">
        <v>219</v>
      </c>
      <c r="D97" s="29"/>
      <c r="E97" s="24"/>
      <c r="F97" s="27"/>
      <c r="G97" s="27"/>
      <c r="H97" s="75"/>
      <c r="I97" s="27"/>
      <c r="J97" s="27"/>
      <c r="K97" s="18"/>
      <c r="L97" s="19">
        <f t="shared" si="22"/>
        <v>204</v>
      </c>
      <c r="M97" s="30" t="str">
        <f t="shared" si="23"/>
        <v>Roman Alyabiev</v>
      </c>
      <c r="N97" s="19">
        <f t="shared" si="24"/>
        <v>256</v>
      </c>
      <c r="O97" s="30" t="str">
        <f t="shared" si="25"/>
        <v/>
      </c>
      <c r="P97" s="19">
        <f t="shared" si="26"/>
        <v>308</v>
      </c>
      <c r="Q97" s="30" t="str">
        <f t="shared" si="27"/>
        <v/>
      </c>
      <c r="R97" s="18"/>
      <c r="S97" s="18"/>
      <c r="T97" s="18"/>
      <c r="U97" s="18"/>
      <c r="V97" s="18"/>
    </row>
    <row r="98" spans="1:22" ht="15" customHeight="1" x14ac:dyDescent="0.2">
      <c r="A98" s="9">
        <v>97</v>
      </c>
      <c r="B98" s="21"/>
      <c r="C98" s="11" t="s">
        <v>220</v>
      </c>
      <c r="D98" s="29"/>
      <c r="E98" s="24"/>
      <c r="F98" s="27"/>
      <c r="G98" s="27"/>
      <c r="H98" s="75"/>
      <c r="I98" s="27"/>
      <c r="J98" s="27"/>
      <c r="K98" s="18"/>
      <c r="L98" s="19">
        <f t="shared" si="22"/>
        <v>205</v>
      </c>
      <c r="M98" s="30" t="str">
        <f t="shared" si="23"/>
        <v>Romulo Barroso</v>
      </c>
      <c r="N98" s="19">
        <f t="shared" si="24"/>
        <v>257</v>
      </c>
      <c r="O98" s="30" t="str">
        <f t="shared" si="25"/>
        <v/>
      </c>
      <c r="P98" s="19">
        <f t="shared" si="26"/>
        <v>309</v>
      </c>
      <c r="Q98" s="30" t="str">
        <f t="shared" si="27"/>
        <v/>
      </c>
      <c r="R98" s="18"/>
      <c r="S98" s="18"/>
      <c r="T98" s="18"/>
      <c r="U98" s="18"/>
      <c r="V98" s="18"/>
    </row>
    <row r="99" spans="1:22" ht="15" customHeight="1" x14ac:dyDescent="0.2">
      <c r="A99" s="9">
        <v>98</v>
      </c>
      <c r="B99" s="21"/>
      <c r="C99" s="11" t="s">
        <v>221</v>
      </c>
      <c r="D99" s="29"/>
      <c r="E99" s="24"/>
      <c r="F99" s="27"/>
      <c r="G99" s="27"/>
      <c r="H99" s="75"/>
      <c r="I99" s="27"/>
      <c r="J99" s="27"/>
      <c r="K99" s="18"/>
      <c r="L99" s="19">
        <f t="shared" si="22"/>
        <v>206</v>
      </c>
      <c r="M99" s="30" t="str">
        <f t="shared" si="23"/>
        <v>Ronald van As</v>
      </c>
      <c r="N99" s="19">
        <f t="shared" si="24"/>
        <v>258</v>
      </c>
      <c r="O99" s="30" t="str">
        <f t="shared" si="25"/>
        <v/>
      </c>
      <c r="P99" s="19">
        <f t="shared" si="26"/>
        <v>310</v>
      </c>
      <c r="Q99" s="30" t="str">
        <f t="shared" si="27"/>
        <v/>
      </c>
      <c r="R99" s="18"/>
      <c r="S99" s="18"/>
      <c r="T99" s="18"/>
      <c r="U99" s="18"/>
      <c r="V99" s="18"/>
    </row>
    <row r="100" spans="1:22" ht="15" customHeight="1" x14ac:dyDescent="0.2">
      <c r="A100" s="9">
        <v>99</v>
      </c>
      <c r="B100" s="21"/>
      <c r="C100" s="11" t="s">
        <v>222</v>
      </c>
      <c r="D100" s="29"/>
      <c r="E100" s="24"/>
      <c r="F100" s="27"/>
      <c r="G100" s="27"/>
      <c r="H100" s="75"/>
      <c r="I100" s="27"/>
      <c r="J100" s="27"/>
      <c r="K100" s="18"/>
      <c r="L100" s="19">
        <f t="shared" si="22"/>
        <v>207</v>
      </c>
      <c r="M100" s="30" t="str">
        <f t="shared" si="23"/>
        <v>Ronald Wortel</v>
      </c>
      <c r="N100" s="19">
        <f t="shared" si="24"/>
        <v>259</v>
      </c>
      <c r="O100" s="30" t="str">
        <f t="shared" si="25"/>
        <v/>
      </c>
      <c r="P100" s="19">
        <f t="shared" si="26"/>
        <v>311</v>
      </c>
      <c r="Q100" s="30" t="str">
        <f t="shared" si="27"/>
        <v/>
      </c>
      <c r="R100" s="18"/>
      <c r="S100" s="18"/>
      <c r="T100" s="18"/>
      <c r="U100" s="18"/>
      <c r="V100" s="18"/>
    </row>
    <row r="101" spans="1:22" ht="15" customHeight="1" x14ac:dyDescent="0.2">
      <c r="A101" s="9">
        <v>100</v>
      </c>
      <c r="B101" s="10" t="s">
        <v>6</v>
      </c>
      <c r="C101" s="11" t="s">
        <v>223</v>
      </c>
      <c r="D101" s="11" t="s">
        <v>224</v>
      </c>
      <c r="E101" s="24"/>
      <c r="F101" s="27"/>
      <c r="G101" s="27"/>
      <c r="H101" s="75"/>
      <c r="I101" s="27"/>
      <c r="J101" s="27"/>
      <c r="K101" s="18"/>
      <c r="L101" s="19">
        <f t="shared" si="22"/>
        <v>208</v>
      </c>
      <c r="M101" s="30" t="str">
        <f t="shared" si="23"/>
        <v>Rowan Frost</v>
      </c>
      <c r="N101" s="19">
        <f t="shared" si="24"/>
        <v>260</v>
      </c>
      <c r="O101" s="30" t="str">
        <f t="shared" si="25"/>
        <v/>
      </c>
      <c r="P101" s="19">
        <f t="shared" si="26"/>
        <v>312</v>
      </c>
      <c r="Q101" s="30" t="str">
        <f t="shared" si="27"/>
        <v/>
      </c>
      <c r="R101" s="18"/>
      <c r="S101" s="18"/>
      <c r="T101" s="18"/>
      <c r="U101" s="18"/>
      <c r="V101" s="18"/>
    </row>
    <row r="102" spans="1:22" ht="15" customHeight="1" x14ac:dyDescent="0.2">
      <c r="A102" s="9">
        <v>101</v>
      </c>
      <c r="B102" s="10" t="s">
        <v>6</v>
      </c>
      <c r="C102" s="10" t="s">
        <v>225</v>
      </c>
      <c r="D102" s="11" t="s">
        <v>213</v>
      </c>
      <c r="E102" s="24"/>
      <c r="F102" s="27"/>
      <c r="G102" s="27"/>
      <c r="H102" s="75"/>
      <c r="I102" s="27"/>
      <c r="J102" s="27"/>
      <c r="K102" s="18"/>
      <c r="L102" s="19">
        <f t="shared" si="22"/>
        <v>209</v>
      </c>
      <c r="M102" s="30" t="str">
        <f t="shared" si="23"/>
        <v>Rudolf Fleischer</v>
      </c>
      <c r="N102" s="19">
        <f t="shared" si="24"/>
        <v>261</v>
      </c>
      <c r="O102" s="30" t="str">
        <f t="shared" si="25"/>
        <v/>
      </c>
      <c r="P102" s="19">
        <f t="shared" si="26"/>
        <v>313</v>
      </c>
      <c r="Q102" s="30" t="str">
        <f t="shared" si="27"/>
        <v/>
      </c>
      <c r="R102" s="18"/>
      <c r="S102" s="18"/>
      <c r="T102" s="18"/>
      <c r="U102" s="18"/>
      <c r="V102" s="18"/>
    </row>
    <row r="103" spans="1:22" ht="15" customHeight="1" x14ac:dyDescent="0.2">
      <c r="A103" s="9">
        <v>102</v>
      </c>
      <c r="B103" s="21"/>
      <c r="C103" s="10" t="s">
        <v>226</v>
      </c>
      <c r="D103" s="21"/>
      <c r="E103" s="24"/>
      <c r="F103" s="27"/>
      <c r="G103" s="27"/>
      <c r="H103" s="75"/>
      <c r="I103" s="27"/>
      <c r="J103" s="27"/>
      <c r="K103" s="18"/>
      <c r="L103" s="19">
        <f t="shared" si="22"/>
        <v>210</v>
      </c>
      <c r="M103" s="30" t="str">
        <f t="shared" si="23"/>
        <v>Sander Nijman</v>
      </c>
      <c r="N103" s="19">
        <f t="shared" si="24"/>
        <v>262</v>
      </c>
      <c r="O103" s="30" t="str">
        <f t="shared" si="25"/>
        <v/>
      </c>
      <c r="P103" s="19">
        <f t="shared" si="26"/>
        <v>314</v>
      </c>
      <c r="Q103" s="30" t="str">
        <f t="shared" si="27"/>
        <v/>
      </c>
      <c r="R103" s="18"/>
      <c r="S103" s="18"/>
      <c r="T103" s="18"/>
      <c r="U103" s="18"/>
      <c r="V103" s="18"/>
    </row>
    <row r="104" spans="1:22" ht="15" customHeight="1" x14ac:dyDescent="0.2">
      <c r="A104" s="9">
        <v>103</v>
      </c>
      <c r="B104" s="10" t="s">
        <v>6</v>
      </c>
      <c r="C104" s="10" t="s">
        <v>227</v>
      </c>
      <c r="D104" s="11" t="s">
        <v>228</v>
      </c>
      <c r="E104" s="24"/>
      <c r="F104" s="27"/>
      <c r="G104" s="27"/>
      <c r="H104" s="75"/>
      <c r="I104" s="27"/>
      <c r="J104" s="27"/>
      <c r="K104" s="18"/>
      <c r="L104" s="19">
        <f t="shared" si="22"/>
        <v>211</v>
      </c>
      <c r="M104" s="30" t="str">
        <f t="shared" si="23"/>
        <v>Sara Firfiray</v>
      </c>
      <c r="N104" s="19">
        <f t="shared" si="24"/>
        <v>263</v>
      </c>
      <c r="O104" s="30" t="str">
        <f t="shared" si="25"/>
        <v/>
      </c>
      <c r="P104" s="19">
        <f t="shared" si="26"/>
        <v>315</v>
      </c>
      <c r="Q104" s="30" t="str">
        <f t="shared" si="27"/>
        <v/>
      </c>
      <c r="R104" s="18"/>
      <c r="S104" s="18"/>
      <c r="T104" s="18"/>
      <c r="U104" s="18"/>
      <c r="V104" s="18"/>
    </row>
    <row r="105" spans="1:22" ht="15" customHeight="1" x14ac:dyDescent="0.2">
      <c r="A105" s="9">
        <v>104</v>
      </c>
      <c r="B105" s="10" t="s">
        <v>6</v>
      </c>
      <c r="C105" s="10" t="s">
        <v>229</v>
      </c>
      <c r="D105" s="11" t="s">
        <v>230</v>
      </c>
      <c r="E105" s="24"/>
      <c r="F105" s="27"/>
      <c r="G105" s="27"/>
      <c r="H105" s="75"/>
      <c r="I105" s="27"/>
      <c r="J105" s="27"/>
      <c r="K105" s="18"/>
      <c r="L105" s="19">
        <f t="shared" si="22"/>
        <v>212</v>
      </c>
      <c r="M105" s="30" t="str">
        <f t="shared" si="23"/>
        <v>Sasha Scheglova</v>
      </c>
      <c r="N105" s="19">
        <f t="shared" si="24"/>
        <v>264</v>
      </c>
      <c r="O105" s="30" t="str">
        <f t="shared" si="25"/>
        <v/>
      </c>
      <c r="P105" s="19">
        <f t="shared" si="26"/>
        <v>316</v>
      </c>
      <c r="Q105" s="30" t="str">
        <f t="shared" si="27"/>
        <v/>
      </c>
      <c r="R105" s="18"/>
      <c r="S105" s="18"/>
      <c r="T105" s="18"/>
      <c r="U105" s="18"/>
      <c r="V105" s="18"/>
    </row>
    <row r="106" spans="1:22" ht="15" customHeight="1" x14ac:dyDescent="0.2">
      <c r="A106" s="9">
        <v>105</v>
      </c>
      <c r="B106" s="21"/>
      <c r="C106" s="11" t="s">
        <v>231</v>
      </c>
      <c r="D106" s="11" t="s">
        <v>232</v>
      </c>
      <c r="E106" s="24"/>
      <c r="F106" s="27"/>
      <c r="G106" s="27"/>
      <c r="H106" s="75"/>
      <c r="I106" s="27"/>
      <c r="J106" s="27"/>
      <c r="K106" s="18"/>
      <c r="L106" s="19">
        <f t="shared" si="22"/>
        <v>213</v>
      </c>
      <c r="M106" s="30" t="str">
        <f t="shared" si="23"/>
        <v>Sebastian Delgades</v>
      </c>
      <c r="N106" s="19">
        <f t="shared" si="24"/>
        <v>265</v>
      </c>
      <c r="O106" s="30" t="str">
        <f t="shared" si="25"/>
        <v/>
      </c>
      <c r="P106" s="19">
        <f t="shared" si="26"/>
        <v>317</v>
      </c>
      <c r="Q106" s="30" t="str">
        <f t="shared" si="27"/>
        <v/>
      </c>
      <c r="R106" s="18"/>
      <c r="S106" s="18"/>
      <c r="T106" s="18"/>
      <c r="U106" s="18"/>
      <c r="V106" s="18"/>
    </row>
    <row r="107" spans="1:22" ht="15" customHeight="1" x14ac:dyDescent="0.2">
      <c r="A107" s="9">
        <v>106</v>
      </c>
      <c r="B107" s="10" t="s">
        <v>6</v>
      </c>
      <c r="C107" s="10" t="s">
        <v>233</v>
      </c>
      <c r="D107" s="11" t="s">
        <v>234</v>
      </c>
      <c r="E107" s="24"/>
      <c r="F107" s="27"/>
      <c r="G107" s="27"/>
      <c r="H107" s="75"/>
      <c r="I107" s="27"/>
      <c r="J107" s="27"/>
      <c r="K107" s="18"/>
      <c r="L107" s="19">
        <f t="shared" si="22"/>
        <v>214</v>
      </c>
      <c r="M107" s="30" t="str">
        <f t="shared" si="23"/>
        <v>Sergio Kolkov</v>
      </c>
      <c r="N107" s="19">
        <f t="shared" si="24"/>
        <v>266</v>
      </c>
      <c r="O107" s="30" t="str">
        <f t="shared" si="25"/>
        <v/>
      </c>
      <c r="P107" s="19">
        <f t="shared" si="26"/>
        <v>318</v>
      </c>
      <c r="Q107" s="30" t="str">
        <f t="shared" si="27"/>
        <v/>
      </c>
      <c r="R107" s="18"/>
      <c r="S107" s="18"/>
      <c r="T107" s="18"/>
      <c r="U107" s="18"/>
      <c r="V107" s="18"/>
    </row>
    <row r="108" spans="1:22" ht="15" customHeight="1" x14ac:dyDescent="0.2">
      <c r="A108" s="9">
        <v>107</v>
      </c>
      <c r="B108" s="10" t="s">
        <v>6</v>
      </c>
      <c r="C108" s="10" t="s">
        <v>235</v>
      </c>
      <c r="D108" s="11" t="s">
        <v>236</v>
      </c>
      <c r="E108" s="24"/>
      <c r="F108" s="27"/>
      <c r="G108" s="27"/>
      <c r="H108" s="75"/>
      <c r="I108" s="27"/>
      <c r="J108" s="27"/>
      <c r="K108" s="18"/>
      <c r="L108" s="18"/>
      <c r="M108" s="18"/>
      <c r="N108" s="18"/>
      <c r="O108" s="18"/>
      <c r="P108" s="18"/>
      <c r="Q108" s="18"/>
      <c r="R108" s="18"/>
      <c r="S108" s="18"/>
      <c r="T108" s="18"/>
      <c r="U108" s="18"/>
      <c r="V108" s="18"/>
    </row>
    <row r="109" spans="1:22" ht="15" customHeight="1" x14ac:dyDescent="0.2">
      <c r="A109" s="9">
        <v>108</v>
      </c>
      <c r="B109" s="28" t="s">
        <v>20</v>
      </c>
      <c r="C109" s="10" t="s">
        <v>237</v>
      </c>
      <c r="D109" s="11" t="s">
        <v>238</v>
      </c>
      <c r="E109" s="24"/>
      <c r="F109" s="27"/>
      <c r="G109" s="27"/>
      <c r="H109" s="75"/>
      <c r="I109" s="27"/>
      <c r="J109" s="27"/>
      <c r="K109" s="18"/>
      <c r="L109" s="18"/>
      <c r="M109" s="18"/>
      <c r="N109" s="18"/>
      <c r="O109" s="18"/>
      <c r="P109" s="18"/>
      <c r="Q109" s="18"/>
      <c r="R109" s="18"/>
      <c r="S109" s="18"/>
      <c r="T109" s="18"/>
      <c r="U109" s="18"/>
      <c r="V109" s="18"/>
    </row>
    <row r="110" spans="1:22" ht="15" customHeight="1" x14ac:dyDescent="0.2">
      <c r="A110" s="9">
        <v>109</v>
      </c>
      <c r="B110" s="10" t="s">
        <v>6</v>
      </c>
      <c r="C110" s="11" t="s">
        <v>239</v>
      </c>
      <c r="D110" s="11" t="s">
        <v>240</v>
      </c>
      <c r="E110" s="24"/>
      <c r="F110" s="27"/>
      <c r="G110" s="27"/>
      <c r="H110" s="75"/>
      <c r="I110" s="27"/>
      <c r="J110" s="27"/>
      <c r="K110" s="18"/>
      <c r="L110" s="18"/>
      <c r="M110" s="18"/>
      <c r="N110" s="18"/>
      <c r="O110" s="18"/>
      <c r="P110" s="18"/>
      <c r="Q110" s="18"/>
      <c r="R110" s="18"/>
      <c r="S110" s="18"/>
      <c r="T110" s="18"/>
      <c r="U110" s="18"/>
      <c r="V110" s="18"/>
    </row>
    <row r="111" spans="1:22" ht="15" customHeight="1" x14ac:dyDescent="0.2">
      <c r="A111" s="9">
        <v>110</v>
      </c>
      <c r="B111" s="28" t="s">
        <v>87</v>
      </c>
      <c r="C111" s="10" t="s">
        <v>241</v>
      </c>
      <c r="D111" s="11" t="s">
        <v>242</v>
      </c>
      <c r="E111" s="24"/>
      <c r="F111" s="27"/>
      <c r="G111" s="27"/>
      <c r="H111" s="75"/>
      <c r="I111" s="27"/>
      <c r="J111" s="27"/>
      <c r="K111" s="18"/>
      <c r="L111" s="18"/>
      <c r="M111" s="18"/>
      <c r="N111" s="18"/>
      <c r="O111" s="18"/>
      <c r="P111" s="18"/>
      <c r="Q111" s="18"/>
      <c r="R111" s="18"/>
      <c r="S111" s="18"/>
      <c r="T111" s="18"/>
      <c r="U111" s="18"/>
      <c r="V111" s="18"/>
    </row>
    <row r="112" spans="1:22" ht="15" customHeight="1" x14ac:dyDescent="0.2">
      <c r="A112" s="9">
        <v>111</v>
      </c>
      <c r="B112" s="28" t="s">
        <v>20</v>
      </c>
      <c r="C112" s="10" t="s">
        <v>243</v>
      </c>
      <c r="D112" s="11" t="s">
        <v>244</v>
      </c>
      <c r="E112" s="24"/>
      <c r="F112" s="27"/>
      <c r="G112" s="27"/>
      <c r="H112" s="75"/>
      <c r="I112" s="27"/>
      <c r="J112" s="27"/>
      <c r="K112" s="18"/>
      <c r="L112" s="18"/>
      <c r="M112" s="18"/>
      <c r="N112" s="18"/>
      <c r="O112" s="18"/>
      <c r="P112" s="18"/>
      <c r="Q112" s="18"/>
      <c r="R112" s="18"/>
      <c r="S112" s="18"/>
      <c r="T112" s="18"/>
      <c r="U112" s="18"/>
      <c r="V112" s="18"/>
    </row>
    <row r="113" spans="1:22" ht="15" customHeight="1" x14ac:dyDescent="0.2">
      <c r="A113" s="9">
        <v>112</v>
      </c>
      <c r="B113" s="12" t="s">
        <v>20</v>
      </c>
      <c r="C113" s="12" t="s">
        <v>245</v>
      </c>
      <c r="D113" s="12" t="s">
        <v>246</v>
      </c>
      <c r="E113" s="24"/>
      <c r="F113" s="27"/>
      <c r="G113" s="27"/>
      <c r="H113" s="75"/>
      <c r="I113" s="27"/>
      <c r="J113" s="27"/>
      <c r="K113" s="18"/>
      <c r="L113" s="18"/>
      <c r="M113" s="18"/>
      <c r="N113" s="18"/>
      <c r="O113" s="18"/>
      <c r="P113" s="18"/>
      <c r="Q113" s="18"/>
      <c r="R113" s="18"/>
      <c r="S113" s="18"/>
      <c r="T113" s="18"/>
      <c r="U113" s="18"/>
      <c r="V113" s="18"/>
    </row>
    <row r="114" spans="1:22" ht="15" customHeight="1" x14ac:dyDescent="0.2">
      <c r="A114" s="9">
        <v>113</v>
      </c>
      <c r="B114" s="10" t="s">
        <v>6</v>
      </c>
      <c r="C114" s="10" t="s">
        <v>247</v>
      </c>
      <c r="D114" s="11" t="s">
        <v>27</v>
      </c>
      <c r="E114" s="24"/>
      <c r="F114" s="27"/>
      <c r="G114" s="27"/>
      <c r="H114" s="75"/>
      <c r="I114" s="27"/>
      <c r="J114" s="27"/>
      <c r="K114" s="18"/>
      <c r="L114" s="18"/>
      <c r="M114" s="18"/>
      <c r="N114" s="18"/>
      <c r="O114" s="18"/>
      <c r="P114" s="18"/>
      <c r="Q114" s="18"/>
      <c r="R114" s="18"/>
      <c r="S114" s="18"/>
      <c r="T114" s="18"/>
      <c r="U114" s="18"/>
      <c r="V114" s="18"/>
    </row>
    <row r="115" spans="1:22" ht="15" customHeight="1" x14ac:dyDescent="0.2">
      <c r="A115" s="9">
        <v>114</v>
      </c>
      <c r="B115" s="21"/>
      <c r="C115" s="11" t="s">
        <v>248</v>
      </c>
      <c r="D115" s="11" t="s">
        <v>249</v>
      </c>
      <c r="E115" s="24"/>
      <c r="F115" s="27"/>
      <c r="G115" s="27"/>
      <c r="H115" s="75"/>
      <c r="I115" s="27"/>
      <c r="J115" s="27"/>
      <c r="K115" s="18"/>
      <c r="L115" s="18"/>
      <c r="M115" s="18"/>
      <c r="N115" s="18"/>
      <c r="O115" s="18"/>
      <c r="P115" s="18"/>
      <c r="Q115" s="18"/>
      <c r="R115" s="18"/>
      <c r="S115" s="18"/>
      <c r="T115" s="18"/>
      <c r="U115" s="18"/>
      <c r="V115" s="18"/>
    </row>
    <row r="116" spans="1:22" ht="15" customHeight="1" x14ac:dyDescent="0.2">
      <c r="A116" s="9">
        <v>115</v>
      </c>
      <c r="B116" s="10" t="s">
        <v>6</v>
      </c>
      <c r="C116" s="11" t="s">
        <v>250</v>
      </c>
      <c r="D116" s="11" t="s">
        <v>182</v>
      </c>
      <c r="E116" s="24"/>
      <c r="F116" s="27"/>
      <c r="G116" s="27"/>
      <c r="H116" s="75"/>
      <c r="I116" s="27"/>
      <c r="J116" s="27"/>
      <c r="K116" s="18"/>
      <c r="L116" s="18"/>
      <c r="M116" s="18"/>
      <c r="N116" s="18"/>
      <c r="O116" s="18"/>
      <c r="P116" s="18"/>
      <c r="Q116" s="18"/>
      <c r="R116" s="18"/>
      <c r="S116" s="18"/>
      <c r="T116" s="18"/>
      <c r="U116" s="18"/>
      <c r="V116" s="18"/>
    </row>
    <row r="117" spans="1:22" ht="15" customHeight="1" x14ac:dyDescent="0.2">
      <c r="A117" s="9">
        <v>116</v>
      </c>
      <c r="B117" s="10" t="s">
        <v>1036</v>
      </c>
      <c r="C117" s="10" t="s">
        <v>251</v>
      </c>
      <c r="D117" s="11" t="s">
        <v>252</v>
      </c>
      <c r="E117" s="24"/>
      <c r="F117" s="27"/>
      <c r="G117" s="27"/>
      <c r="H117" s="75"/>
      <c r="I117" s="27"/>
      <c r="J117" s="27"/>
      <c r="K117" s="18"/>
      <c r="L117" s="18"/>
      <c r="M117" s="18"/>
      <c r="N117" s="18"/>
      <c r="O117" s="18"/>
      <c r="P117" s="18"/>
      <c r="Q117" s="18"/>
      <c r="R117" s="18"/>
      <c r="S117" s="18"/>
      <c r="T117" s="18"/>
      <c r="U117" s="18"/>
      <c r="V117" s="18"/>
    </row>
    <row r="118" spans="1:22" ht="15" customHeight="1" x14ac:dyDescent="0.2">
      <c r="A118" s="9">
        <v>117</v>
      </c>
      <c r="B118" s="28" t="s">
        <v>63</v>
      </c>
      <c r="C118" s="10" t="s">
        <v>253</v>
      </c>
      <c r="D118" s="11" t="s">
        <v>254</v>
      </c>
      <c r="E118" s="24"/>
      <c r="F118" s="27"/>
      <c r="G118" s="27"/>
      <c r="H118" s="75"/>
      <c r="I118" s="27"/>
      <c r="J118" s="27"/>
      <c r="K118" s="18"/>
      <c r="L118" s="18"/>
      <c r="M118" s="18"/>
      <c r="N118" s="18"/>
      <c r="O118" s="18"/>
      <c r="P118" s="18"/>
      <c r="Q118" s="18"/>
      <c r="R118" s="18"/>
      <c r="S118" s="18"/>
      <c r="T118" s="18"/>
      <c r="U118" s="18"/>
      <c r="V118" s="18"/>
    </row>
    <row r="119" spans="1:22" ht="15" customHeight="1" x14ac:dyDescent="0.2">
      <c r="A119" s="9">
        <v>118</v>
      </c>
      <c r="B119" s="10" t="s">
        <v>6</v>
      </c>
      <c r="C119" s="10" t="s">
        <v>255</v>
      </c>
      <c r="D119" s="11" t="s">
        <v>256</v>
      </c>
      <c r="E119" s="24"/>
      <c r="F119" s="27"/>
      <c r="G119" s="27"/>
      <c r="H119" s="75"/>
      <c r="I119" s="27"/>
      <c r="J119" s="27"/>
      <c r="K119" s="18"/>
      <c r="L119" s="18"/>
      <c r="M119" s="18"/>
      <c r="N119" s="18"/>
      <c r="O119" s="18"/>
      <c r="P119" s="18"/>
      <c r="Q119" s="18"/>
      <c r="R119" s="18"/>
      <c r="S119" s="18"/>
      <c r="T119" s="18"/>
      <c r="U119" s="18"/>
      <c r="V119" s="18"/>
    </row>
    <row r="120" spans="1:22" ht="15" customHeight="1" x14ac:dyDescent="0.2">
      <c r="A120" s="9">
        <v>119</v>
      </c>
      <c r="B120" s="10" t="s">
        <v>6</v>
      </c>
      <c r="C120" s="10" t="s">
        <v>257</v>
      </c>
      <c r="D120" s="11" t="s">
        <v>258</v>
      </c>
      <c r="E120" s="24"/>
      <c r="F120" s="27"/>
      <c r="G120" s="27"/>
      <c r="H120" s="75"/>
      <c r="I120" s="27"/>
      <c r="J120" s="27"/>
      <c r="K120" s="18"/>
      <c r="L120" s="18"/>
      <c r="M120" s="18"/>
      <c r="N120" s="18"/>
      <c r="O120" s="18"/>
      <c r="P120" s="18"/>
      <c r="Q120" s="18"/>
      <c r="R120" s="18"/>
      <c r="S120" s="18"/>
      <c r="T120" s="18"/>
      <c r="U120" s="18"/>
      <c r="V120" s="18"/>
    </row>
    <row r="121" spans="1:22" ht="15" customHeight="1" x14ac:dyDescent="0.2">
      <c r="A121" s="9">
        <v>120</v>
      </c>
      <c r="B121" s="10" t="s">
        <v>6</v>
      </c>
      <c r="C121" s="10" t="s">
        <v>259</v>
      </c>
      <c r="D121" s="11" t="s">
        <v>260</v>
      </c>
      <c r="E121" s="24"/>
      <c r="F121" s="27"/>
      <c r="G121" s="27"/>
      <c r="H121" s="75"/>
      <c r="I121" s="27"/>
      <c r="J121" s="27"/>
      <c r="K121" s="18"/>
      <c r="L121" s="18"/>
      <c r="M121" s="18"/>
      <c r="N121" s="18"/>
      <c r="O121" s="18"/>
      <c r="P121" s="18"/>
      <c r="Q121" s="18"/>
      <c r="R121" s="18"/>
      <c r="S121" s="18"/>
      <c r="T121" s="18"/>
      <c r="U121" s="18"/>
      <c r="V121" s="18"/>
    </row>
    <row r="122" spans="1:22" ht="15" customHeight="1" x14ac:dyDescent="0.2">
      <c r="A122" s="9">
        <v>121</v>
      </c>
      <c r="B122" s="10" t="s">
        <v>6</v>
      </c>
      <c r="C122" s="11" t="s">
        <v>261</v>
      </c>
      <c r="D122" s="11" t="s">
        <v>262</v>
      </c>
      <c r="E122" s="24"/>
      <c r="F122" s="27"/>
      <c r="G122" s="27"/>
      <c r="H122" s="75"/>
      <c r="I122" s="27"/>
      <c r="J122" s="27"/>
      <c r="K122" s="18"/>
      <c r="L122" s="18"/>
      <c r="M122" s="18"/>
      <c r="N122" s="18"/>
      <c r="O122" s="18"/>
      <c r="P122" s="18"/>
      <c r="Q122" s="18"/>
      <c r="R122" s="18"/>
      <c r="S122" s="18"/>
      <c r="T122" s="18"/>
      <c r="U122" s="18"/>
      <c r="V122" s="18"/>
    </row>
    <row r="123" spans="1:22" ht="15" customHeight="1" x14ac:dyDescent="0.2">
      <c r="A123" s="9">
        <v>122</v>
      </c>
      <c r="B123" s="21"/>
      <c r="C123" s="11" t="s">
        <v>263</v>
      </c>
      <c r="D123" s="11" t="s">
        <v>264</v>
      </c>
      <c r="E123" s="24"/>
      <c r="F123" s="27"/>
      <c r="G123" s="27"/>
      <c r="H123" s="75"/>
      <c r="I123" s="27"/>
      <c r="J123" s="27"/>
      <c r="K123" s="18"/>
      <c r="L123" s="18"/>
      <c r="M123" s="18"/>
      <c r="N123" s="18"/>
      <c r="O123" s="18"/>
      <c r="P123" s="18"/>
      <c r="Q123" s="18"/>
      <c r="R123" s="18"/>
      <c r="S123" s="18"/>
      <c r="T123" s="18"/>
      <c r="U123" s="18"/>
      <c r="V123" s="18"/>
    </row>
    <row r="124" spans="1:22" ht="15" customHeight="1" x14ac:dyDescent="0.2">
      <c r="A124" s="9">
        <v>123</v>
      </c>
      <c r="B124" s="21"/>
      <c r="C124" s="10" t="s">
        <v>265</v>
      </c>
      <c r="D124" s="10" t="s">
        <v>266</v>
      </c>
      <c r="E124" s="24"/>
      <c r="F124" s="27"/>
      <c r="G124" s="27"/>
      <c r="H124" s="75"/>
      <c r="I124" s="27"/>
      <c r="J124" s="27"/>
      <c r="K124" s="18"/>
      <c r="L124" s="18"/>
      <c r="M124" s="18"/>
      <c r="N124" s="18"/>
      <c r="O124" s="18"/>
      <c r="P124" s="18"/>
      <c r="Q124" s="18"/>
      <c r="R124" s="18"/>
      <c r="S124" s="18"/>
      <c r="T124" s="18"/>
      <c r="U124" s="18"/>
      <c r="V124" s="18"/>
    </row>
    <row r="125" spans="1:22" ht="15" customHeight="1" x14ac:dyDescent="0.2">
      <c r="A125" s="9">
        <v>124</v>
      </c>
      <c r="B125" s="10"/>
      <c r="C125" s="64" t="s">
        <v>1009</v>
      </c>
      <c r="D125" s="11"/>
      <c r="E125" s="24"/>
      <c r="F125" s="27"/>
      <c r="G125" s="27"/>
      <c r="H125" s="75"/>
      <c r="I125" s="27"/>
      <c r="J125" s="27"/>
      <c r="K125" s="18"/>
      <c r="L125" s="18"/>
      <c r="M125" s="18"/>
      <c r="N125" s="18"/>
      <c r="O125" s="18"/>
      <c r="P125" s="18"/>
      <c r="Q125" s="18"/>
      <c r="R125" s="18"/>
      <c r="S125" s="18"/>
      <c r="T125" s="18"/>
      <c r="U125" s="18"/>
      <c r="V125" s="18"/>
    </row>
    <row r="126" spans="1:22" ht="15" customHeight="1" x14ac:dyDescent="0.2">
      <c r="A126" s="9">
        <v>125</v>
      </c>
      <c r="B126" s="10" t="s">
        <v>63</v>
      </c>
      <c r="C126" s="10" t="s">
        <v>267</v>
      </c>
      <c r="D126" s="11" t="s">
        <v>268</v>
      </c>
      <c r="E126" s="24"/>
      <c r="F126" s="27"/>
      <c r="G126" s="27"/>
      <c r="H126" s="75"/>
      <c r="I126" s="27"/>
      <c r="J126" s="27"/>
      <c r="K126" s="18"/>
      <c r="L126" s="18"/>
      <c r="M126" s="18"/>
      <c r="N126" s="18"/>
      <c r="O126" s="18"/>
      <c r="P126" s="18"/>
      <c r="Q126" s="18"/>
      <c r="R126" s="18"/>
      <c r="S126" s="18"/>
      <c r="T126" s="18"/>
      <c r="U126" s="18"/>
      <c r="V126" s="18"/>
    </row>
    <row r="127" spans="1:22" ht="15" customHeight="1" x14ac:dyDescent="0.2">
      <c r="A127" s="9">
        <v>126</v>
      </c>
      <c r="B127" s="21"/>
      <c r="C127" s="11" t="s">
        <v>269</v>
      </c>
      <c r="D127" s="11" t="s">
        <v>270</v>
      </c>
      <c r="E127" s="24"/>
      <c r="F127" s="27"/>
      <c r="G127" s="27"/>
      <c r="H127" s="75"/>
      <c r="I127" s="27"/>
      <c r="J127" s="27"/>
      <c r="K127" s="18"/>
      <c r="L127" s="18"/>
      <c r="M127" s="18"/>
      <c r="N127" s="18"/>
      <c r="O127" s="18"/>
      <c r="P127" s="18"/>
      <c r="Q127" s="18"/>
      <c r="R127" s="18"/>
      <c r="S127" s="18"/>
      <c r="T127" s="18"/>
      <c r="U127" s="18"/>
      <c r="V127" s="18"/>
    </row>
    <row r="128" spans="1:22" ht="15" customHeight="1" x14ac:dyDescent="0.2">
      <c r="A128" s="9">
        <v>127</v>
      </c>
      <c r="B128" s="10" t="s">
        <v>6</v>
      </c>
      <c r="C128" s="10" t="s">
        <v>271</v>
      </c>
      <c r="D128" s="11" t="s">
        <v>272</v>
      </c>
      <c r="E128" s="24"/>
      <c r="F128" s="27"/>
      <c r="G128" s="27"/>
      <c r="H128" s="75"/>
      <c r="I128" s="27"/>
      <c r="J128" s="27"/>
      <c r="K128" s="18"/>
      <c r="L128" s="18"/>
      <c r="M128" s="18"/>
      <c r="N128" s="18"/>
      <c r="O128" s="18"/>
      <c r="P128" s="18"/>
      <c r="Q128" s="18"/>
      <c r="R128" s="18"/>
      <c r="S128" s="18"/>
      <c r="T128" s="18"/>
      <c r="U128" s="18"/>
      <c r="V128" s="18"/>
    </row>
    <row r="129" spans="1:22" ht="15" customHeight="1" x14ac:dyDescent="0.2">
      <c r="A129" s="9">
        <v>128</v>
      </c>
      <c r="B129" s="10" t="s">
        <v>167</v>
      </c>
      <c r="C129" s="10" t="s">
        <v>273</v>
      </c>
      <c r="D129" s="11" t="s">
        <v>169</v>
      </c>
      <c r="E129" s="24"/>
      <c r="F129" s="27"/>
      <c r="G129" s="27"/>
      <c r="H129" s="75"/>
      <c r="I129" s="27"/>
      <c r="J129" s="27"/>
      <c r="K129" s="18"/>
      <c r="L129" s="18"/>
      <c r="M129" s="18"/>
      <c r="N129" s="18"/>
      <c r="O129" s="18"/>
      <c r="P129" s="18"/>
      <c r="Q129" s="18"/>
      <c r="R129" s="18"/>
      <c r="S129" s="18"/>
      <c r="T129" s="18"/>
      <c r="U129" s="18"/>
      <c r="V129" s="18"/>
    </row>
    <row r="130" spans="1:22" ht="15" customHeight="1" x14ac:dyDescent="0.2">
      <c r="A130" s="9">
        <v>129</v>
      </c>
      <c r="B130" s="10" t="s">
        <v>87</v>
      </c>
      <c r="C130" s="10" t="s">
        <v>274</v>
      </c>
      <c r="D130" s="11" t="s">
        <v>275</v>
      </c>
      <c r="E130" s="24"/>
      <c r="F130" s="27"/>
      <c r="G130" s="27"/>
      <c r="H130" s="75"/>
      <c r="I130" s="27"/>
      <c r="J130" s="27"/>
      <c r="K130" s="18"/>
      <c r="L130" s="18"/>
      <c r="M130" s="18"/>
      <c r="N130" s="18"/>
      <c r="O130" s="18"/>
      <c r="P130" s="18"/>
      <c r="Q130" s="18"/>
      <c r="R130" s="18"/>
      <c r="S130" s="18"/>
      <c r="T130" s="18"/>
      <c r="U130" s="18"/>
      <c r="V130" s="18"/>
    </row>
    <row r="131" spans="1:22" ht="15" customHeight="1" x14ac:dyDescent="0.2">
      <c r="A131" s="9">
        <v>130</v>
      </c>
      <c r="B131" s="10" t="s">
        <v>87</v>
      </c>
      <c r="C131" s="10" t="s">
        <v>276</v>
      </c>
      <c r="D131" s="11" t="s">
        <v>277</v>
      </c>
      <c r="E131" s="24"/>
      <c r="F131" s="27"/>
      <c r="G131" s="27"/>
      <c r="H131" s="75"/>
      <c r="I131" s="27"/>
      <c r="J131" s="27"/>
      <c r="K131" s="18"/>
      <c r="L131" s="18"/>
      <c r="M131" s="18"/>
      <c r="N131" s="18"/>
      <c r="O131" s="18"/>
      <c r="P131" s="18"/>
      <c r="Q131" s="18"/>
      <c r="R131" s="18"/>
      <c r="S131" s="18"/>
      <c r="T131" s="18"/>
      <c r="U131" s="18"/>
      <c r="V131" s="18"/>
    </row>
    <row r="132" spans="1:22" ht="15" customHeight="1" x14ac:dyDescent="0.2">
      <c r="A132" s="9">
        <v>131</v>
      </c>
      <c r="B132" s="10" t="s">
        <v>6</v>
      </c>
      <c r="C132" s="11" t="s">
        <v>278</v>
      </c>
      <c r="D132" s="11" t="s">
        <v>279</v>
      </c>
      <c r="E132" s="24"/>
      <c r="F132" s="27"/>
      <c r="G132" s="27"/>
      <c r="H132" s="75"/>
      <c r="I132" s="27"/>
      <c r="J132" s="27"/>
      <c r="K132" s="18"/>
      <c r="L132" s="18"/>
      <c r="M132" s="18"/>
      <c r="N132" s="18"/>
      <c r="O132" s="18"/>
      <c r="P132" s="18"/>
      <c r="Q132" s="18"/>
      <c r="R132" s="18"/>
      <c r="S132" s="18"/>
      <c r="T132" s="18"/>
      <c r="U132" s="18"/>
      <c r="V132" s="18"/>
    </row>
    <row r="133" spans="1:22" ht="15" customHeight="1" x14ac:dyDescent="0.2">
      <c r="A133" s="9">
        <v>132</v>
      </c>
      <c r="B133" s="10" t="s">
        <v>6</v>
      </c>
      <c r="C133" s="10" t="s">
        <v>280</v>
      </c>
      <c r="D133" s="11" t="s">
        <v>147</v>
      </c>
      <c r="E133" s="24"/>
      <c r="F133" s="27"/>
      <c r="G133" s="27"/>
      <c r="H133" s="75"/>
      <c r="I133" s="27"/>
      <c r="J133" s="27"/>
      <c r="K133" s="18"/>
      <c r="L133" s="18"/>
      <c r="M133" s="18"/>
      <c r="N133" s="18"/>
      <c r="O133" s="18"/>
      <c r="P133" s="18"/>
      <c r="Q133" s="18"/>
      <c r="R133" s="18"/>
      <c r="S133" s="18"/>
      <c r="T133" s="18"/>
      <c r="U133" s="18"/>
      <c r="V133" s="18"/>
    </row>
    <row r="134" spans="1:22" ht="15" customHeight="1" x14ac:dyDescent="0.2">
      <c r="A134" s="9">
        <v>133</v>
      </c>
      <c r="B134" s="10" t="s">
        <v>6</v>
      </c>
      <c r="C134" s="11" t="s">
        <v>281</v>
      </c>
      <c r="D134" s="11" t="s">
        <v>282</v>
      </c>
      <c r="E134" s="24"/>
      <c r="F134" s="27"/>
      <c r="G134" s="27"/>
      <c r="H134" s="75"/>
      <c r="I134" s="27"/>
      <c r="J134" s="27"/>
      <c r="K134" s="18"/>
      <c r="L134" s="18"/>
      <c r="M134" s="18"/>
      <c r="N134" s="18"/>
      <c r="O134" s="18"/>
      <c r="P134" s="18"/>
      <c r="Q134" s="18"/>
      <c r="R134" s="18"/>
      <c r="S134" s="18"/>
      <c r="T134" s="18"/>
      <c r="U134" s="18"/>
      <c r="V134" s="18"/>
    </row>
    <row r="135" spans="1:22" ht="15" customHeight="1" x14ac:dyDescent="0.2">
      <c r="A135" s="9">
        <v>134</v>
      </c>
      <c r="B135" s="10" t="s">
        <v>6</v>
      </c>
      <c r="C135" s="10" t="s">
        <v>283</v>
      </c>
      <c r="D135" s="11" t="s">
        <v>109</v>
      </c>
      <c r="E135" s="24"/>
      <c r="F135" s="27"/>
      <c r="G135" s="27"/>
      <c r="H135" s="75"/>
      <c r="I135" s="27"/>
      <c r="J135" s="27"/>
      <c r="K135" s="18"/>
      <c r="L135" s="18"/>
      <c r="M135" s="18"/>
      <c r="N135" s="18"/>
      <c r="O135" s="18"/>
      <c r="P135" s="18"/>
      <c r="Q135" s="18"/>
      <c r="R135" s="18"/>
      <c r="S135" s="18"/>
      <c r="T135" s="18"/>
      <c r="U135" s="18"/>
      <c r="V135" s="18"/>
    </row>
    <row r="136" spans="1:22" ht="15" customHeight="1" x14ac:dyDescent="0.2">
      <c r="A136" s="9">
        <v>135</v>
      </c>
      <c r="B136" s="10" t="s">
        <v>6</v>
      </c>
      <c r="C136" s="10" t="s">
        <v>284</v>
      </c>
      <c r="D136" s="11" t="s">
        <v>285</v>
      </c>
      <c r="E136" s="24"/>
      <c r="F136" s="27"/>
      <c r="G136" s="27"/>
      <c r="H136" s="75"/>
      <c r="I136" s="27"/>
      <c r="J136" s="27"/>
      <c r="K136" s="18"/>
      <c r="L136" s="18"/>
      <c r="M136" s="18"/>
      <c r="N136" s="18"/>
      <c r="O136" s="18"/>
      <c r="P136" s="18"/>
      <c r="Q136" s="18"/>
      <c r="R136" s="18"/>
      <c r="S136" s="18"/>
      <c r="T136" s="18"/>
      <c r="U136" s="18"/>
      <c r="V136" s="18"/>
    </row>
    <row r="137" spans="1:22" ht="15" customHeight="1" x14ac:dyDescent="0.2">
      <c r="A137" s="9">
        <v>136</v>
      </c>
      <c r="B137" s="10" t="s">
        <v>6</v>
      </c>
      <c r="C137" s="10" t="s">
        <v>286</v>
      </c>
      <c r="D137" s="11" t="s">
        <v>287</v>
      </c>
      <c r="E137" s="24"/>
      <c r="F137" s="27"/>
      <c r="G137" s="27"/>
      <c r="H137" s="75"/>
      <c r="I137" s="27"/>
      <c r="J137" s="27"/>
      <c r="K137" s="18"/>
      <c r="L137" s="18"/>
      <c r="M137" s="18"/>
      <c r="N137" s="18"/>
      <c r="O137" s="18"/>
      <c r="P137" s="18"/>
      <c r="Q137" s="18"/>
      <c r="R137" s="18"/>
      <c r="S137" s="18"/>
      <c r="T137" s="18"/>
      <c r="U137" s="18"/>
      <c r="V137" s="18"/>
    </row>
    <row r="138" spans="1:22" ht="15" customHeight="1" x14ac:dyDescent="0.2">
      <c r="A138" s="9">
        <v>137</v>
      </c>
      <c r="B138" s="21"/>
      <c r="C138" s="10" t="s">
        <v>1074</v>
      </c>
      <c r="D138" s="10" t="s">
        <v>288</v>
      </c>
      <c r="E138" s="24"/>
      <c r="F138" s="27"/>
      <c r="G138" s="27"/>
      <c r="H138" s="75"/>
      <c r="I138" s="27"/>
      <c r="J138" s="27"/>
      <c r="K138" s="18"/>
      <c r="L138" s="18"/>
      <c r="M138" s="18"/>
      <c r="N138" s="18"/>
      <c r="O138" s="18"/>
      <c r="P138" s="18"/>
      <c r="Q138" s="18"/>
      <c r="R138" s="18"/>
      <c r="S138" s="18"/>
      <c r="T138" s="18"/>
      <c r="U138" s="18"/>
      <c r="V138" s="18"/>
    </row>
    <row r="139" spans="1:22" ht="15" customHeight="1" x14ac:dyDescent="0.2">
      <c r="A139" s="9">
        <v>138</v>
      </c>
      <c r="B139" s="10" t="s">
        <v>6</v>
      </c>
      <c r="C139" s="10" t="s">
        <v>289</v>
      </c>
      <c r="D139" s="11" t="s">
        <v>290</v>
      </c>
      <c r="E139" s="24"/>
      <c r="F139" s="27"/>
      <c r="G139" s="27"/>
      <c r="H139" s="75"/>
      <c r="I139" s="27"/>
      <c r="J139" s="27"/>
      <c r="K139" s="18"/>
      <c r="L139" s="18"/>
      <c r="M139" s="18"/>
      <c r="N139" s="18"/>
      <c r="O139" s="18"/>
      <c r="P139" s="18"/>
      <c r="Q139" s="18"/>
      <c r="R139" s="18"/>
      <c r="S139" s="18"/>
      <c r="T139" s="18"/>
      <c r="U139" s="18"/>
      <c r="V139" s="18"/>
    </row>
    <row r="140" spans="1:22" ht="15" customHeight="1" x14ac:dyDescent="0.2">
      <c r="A140" s="9">
        <v>139</v>
      </c>
      <c r="B140" s="10" t="s">
        <v>6</v>
      </c>
      <c r="C140" s="10" t="s">
        <v>291</v>
      </c>
      <c r="D140" s="11" t="s">
        <v>8</v>
      </c>
      <c r="E140" s="24"/>
      <c r="F140" s="27"/>
      <c r="G140" s="27"/>
      <c r="H140" s="75"/>
      <c r="I140" s="27"/>
      <c r="J140" s="27"/>
      <c r="K140" s="18"/>
      <c r="L140" s="18"/>
      <c r="M140" s="18"/>
      <c r="N140" s="18"/>
      <c r="O140" s="18"/>
      <c r="P140" s="18"/>
      <c r="Q140" s="18"/>
      <c r="R140" s="18"/>
      <c r="S140" s="18"/>
      <c r="T140" s="18"/>
      <c r="U140" s="18"/>
      <c r="V140" s="18"/>
    </row>
    <row r="141" spans="1:22" ht="15" customHeight="1" x14ac:dyDescent="0.2">
      <c r="A141" s="9">
        <v>140</v>
      </c>
      <c r="B141" s="10" t="s">
        <v>6</v>
      </c>
      <c r="C141" s="10" t="s">
        <v>292</v>
      </c>
      <c r="D141" s="11" t="s">
        <v>293</v>
      </c>
      <c r="E141" s="24"/>
      <c r="F141" s="27"/>
      <c r="G141" s="27"/>
      <c r="H141" s="75"/>
      <c r="I141" s="27"/>
      <c r="J141" s="27"/>
      <c r="K141" s="18"/>
      <c r="L141" s="18"/>
      <c r="M141" s="18"/>
      <c r="N141" s="18"/>
      <c r="O141" s="18"/>
      <c r="P141" s="18"/>
      <c r="Q141" s="18"/>
      <c r="R141" s="18"/>
      <c r="S141" s="18"/>
      <c r="T141" s="18"/>
      <c r="U141" s="18"/>
      <c r="V141" s="18"/>
    </row>
    <row r="142" spans="1:22" ht="15" customHeight="1" x14ac:dyDescent="0.2">
      <c r="A142" s="9">
        <v>141</v>
      </c>
      <c r="B142" s="28" t="s">
        <v>87</v>
      </c>
      <c r="C142" s="10" t="s">
        <v>294</v>
      </c>
      <c r="D142" s="11" t="s">
        <v>295</v>
      </c>
      <c r="E142" s="24"/>
      <c r="F142" s="27"/>
      <c r="G142" s="27"/>
      <c r="H142" s="75"/>
      <c r="I142" s="27"/>
      <c r="J142" s="27"/>
      <c r="K142" s="18"/>
      <c r="L142" s="18"/>
      <c r="M142" s="18"/>
      <c r="N142" s="18"/>
      <c r="O142" s="18"/>
      <c r="P142" s="18"/>
      <c r="Q142" s="18"/>
      <c r="R142" s="18"/>
      <c r="S142" s="18"/>
      <c r="T142" s="18"/>
      <c r="U142" s="18"/>
      <c r="V142" s="18"/>
    </row>
    <row r="143" spans="1:22" ht="15" customHeight="1" x14ac:dyDescent="0.2">
      <c r="A143" s="9">
        <v>142</v>
      </c>
      <c r="B143" s="10" t="s">
        <v>20</v>
      </c>
      <c r="C143" s="11" t="s">
        <v>296</v>
      </c>
      <c r="D143" s="11" t="s">
        <v>279</v>
      </c>
      <c r="E143" s="24"/>
      <c r="F143" s="27"/>
      <c r="G143" s="27"/>
      <c r="H143" s="75"/>
      <c r="I143" s="27"/>
      <c r="J143" s="27"/>
      <c r="K143" s="18"/>
      <c r="L143" s="18"/>
      <c r="M143" s="18"/>
      <c r="N143" s="18"/>
      <c r="O143" s="18"/>
      <c r="P143" s="18"/>
      <c r="Q143" s="18"/>
      <c r="R143" s="18"/>
      <c r="S143" s="18"/>
      <c r="T143" s="18"/>
      <c r="U143" s="18"/>
      <c r="V143" s="18"/>
    </row>
    <row r="144" spans="1:22" ht="15" customHeight="1" x14ac:dyDescent="0.2">
      <c r="A144" s="9">
        <v>143</v>
      </c>
      <c r="B144" s="10" t="s">
        <v>6</v>
      </c>
      <c r="C144" s="10" t="s">
        <v>297</v>
      </c>
      <c r="D144" s="11" t="s">
        <v>298</v>
      </c>
      <c r="E144" s="24"/>
      <c r="F144" s="27"/>
      <c r="G144" s="27"/>
      <c r="H144" s="75"/>
      <c r="I144" s="27"/>
      <c r="J144" s="27"/>
      <c r="K144" s="18"/>
      <c r="L144" s="18"/>
      <c r="M144" s="18"/>
      <c r="N144" s="18"/>
      <c r="O144" s="18"/>
      <c r="P144" s="18"/>
      <c r="Q144" s="18"/>
      <c r="R144" s="18"/>
      <c r="S144" s="18"/>
      <c r="T144" s="18"/>
      <c r="U144" s="18"/>
      <c r="V144" s="18"/>
    </row>
    <row r="145" spans="1:22" ht="15" customHeight="1" x14ac:dyDescent="0.2">
      <c r="A145" s="9">
        <v>144</v>
      </c>
      <c r="B145" s="10" t="s">
        <v>63</v>
      </c>
      <c r="C145" s="10" t="s">
        <v>299</v>
      </c>
      <c r="D145" s="11" t="s">
        <v>254</v>
      </c>
      <c r="E145" s="24"/>
      <c r="F145" s="27"/>
      <c r="G145" s="27"/>
      <c r="H145" s="75"/>
      <c r="I145" s="27"/>
      <c r="J145" s="27"/>
      <c r="K145" s="18"/>
      <c r="L145" s="18"/>
      <c r="M145" s="18"/>
      <c r="N145" s="18"/>
      <c r="O145" s="18"/>
      <c r="P145" s="18"/>
      <c r="Q145" s="18"/>
      <c r="R145" s="18"/>
      <c r="S145" s="18"/>
      <c r="T145" s="18"/>
      <c r="U145" s="18"/>
      <c r="V145" s="18"/>
    </row>
    <row r="146" spans="1:22" ht="15" customHeight="1" x14ac:dyDescent="0.2">
      <c r="A146" s="9">
        <v>145</v>
      </c>
      <c r="B146" s="10" t="s">
        <v>87</v>
      </c>
      <c r="C146" s="10" t="s">
        <v>300</v>
      </c>
      <c r="D146" s="11" t="s">
        <v>301</v>
      </c>
      <c r="E146" s="24"/>
      <c r="F146" s="27"/>
      <c r="G146" s="27"/>
      <c r="H146" s="75"/>
      <c r="I146" s="27"/>
      <c r="J146" s="27"/>
      <c r="K146" s="18"/>
      <c r="L146" s="18"/>
      <c r="M146" s="18"/>
      <c r="N146" s="18"/>
      <c r="O146" s="18"/>
      <c r="P146" s="18"/>
      <c r="Q146" s="18"/>
      <c r="R146" s="18"/>
      <c r="S146" s="18"/>
      <c r="T146" s="18"/>
      <c r="U146" s="18"/>
      <c r="V146" s="18"/>
    </row>
    <row r="147" spans="1:22" ht="15" customHeight="1" x14ac:dyDescent="0.2">
      <c r="A147" s="9">
        <v>146</v>
      </c>
      <c r="B147" s="10" t="s">
        <v>6</v>
      </c>
      <c r="C147" s="10" t="s">
        <v>302</v>
      </c>
      <c r="D147" s="11" t="s">
        <v>303</v>
      </c>
      <c r="E147" s="24"/>
      <c r="F147" s="27"/>
      <c r="G147" s="27"/>
      <c r="H147" s="75"/>
      <c r="I147" s="27"/>
      <c r="J147" s="27"/>
      <c r="K147" s="18"/>
      <c r="L147" s="18"/>
      <c r="M147" s="18"/>
      <c r="N147" s="18"/>
      <c r="O147" s="18"/>
      <c r="P147" s="18"/>
      <c r="Q147" s="18"/>
      <c r="R147" s="18"/>
      <c r="S147" s="18"/>
      <c r="T147" s="18"/>
      <c r="U147" s="18"/>
      <c r="V147" s="18"/>
    </row>
    <row r="148" spans="1:22" ht="15" customHeight="1" x14ac:dyDescent="0.2">
      <c r="A148" s="9">
        <v>147</v>
      </c>
      <c r="B148" s="10" t="s">
        <v>87</v>
      </c>
      <c r="C148" s="10" t="s">
        <v>304</v>
      </c>
      <c r="D148" s="11" t="s">
        <v>112</v>
      </c>
      <c r="E148" s="24"/>
      <c r="F148" s="27"/>
      <c r="G148" s="27"/>
      <c r="H148" s="75"/>
      <c r="I148" s="27"/>
      <c r="J148" s="27"/>
      <c r="K148" s="18"/>
      <c r="L148" s="18"/>
      <c r="M148" s="18"/>
      <c r="N148" s="18"/>
      <c r="O148" s="18"/>
      <c r="P148" s="18"/>
      <c r="Q148" s="18"/>
      <c r="R148" s="18"/>
      <c r="S148" s="18"/>
      <c r="T148" s="18"/>
      <c r="U148" s="18"/>
      <c r="V148" s="18"/>
    </row>
    <row r="149" spans="1:22" ht="15" customHeight="1" x14ac:dyDescent="0.2">
      <c r="A149" s="9">
        <v>148</v>
      </c>
      <c r="B149" s="10" t="s">
        <v>6</v>
      </c>
      <c r="C149" s="11" t="s">
        <v>305</v>
      </c>
      <c r="D149" s="11" t="s">
        <v>306</v>
      </c>
      <c r="E149" s="24"/>
      <c r="F149" s="27"/>
      <c r="G149" s="27"/>
      <c r="H149" s="75"/>
      <c r="I149" s="27"/>
      <c r="J149" s="27"/>
      <c r="K149" s="18"/>
      <c r="L149" s="18"/>
      <c r="M149" s="18"/>
      <c r="N149" s="18"/>
      <c r="O149" s="18"/>
      <c r="P149" s="18"/>
      <c r="Q149" s="18"/>
      <c r="R149" s="18"/>
      <c r="S149" s="18"/>
      <c r="T149" s="18"/>
      <c r="U149" s="18"/>
      <c r="V149" s="18"/>
    </row>
    <row r="150" spans="1:22" ht="15" customHeight="1" x14ac:dyDescent="0.2">
      <c r="A150" s="9">
        <v>149</v>
      </c>
      <c r="B150" s="10" t="s">
        <v>20</v>
      </c>
      <c r="C150" s="10" t="s">
        <v>307</v>
      </c>
      <c r="D150" s="11" t="s">
        <v>308</v>
      </c>
      <c r="E150" s="24"/>
      <c r="F150" s="27"/>
      <c r="G150" s="27"/>
      <c r="H150" s="75"/>
      <c r="I150" s="27"/>
      <c r="J150" s="27"/>
      <c r="K150" s="18"/>
      <c r="L150" s="18"/>
      <c r="M150" s="18"/>
      <c r="N150" s="18"/>
      <c r="O150" s="18"/>
      <c r="P150" s="18"/>
      <c r="Q150" s="18"/>
      <c r="R150" s="18"/>
      <c r="S150" s="18"/>
      <c r="T150" s="18"/>
      <c r="U150" s="18"/>
      <c r="V150" s="18"/>
    </row>
    <row r="151" spans="1:22" ht="15" customHeight="1" x14ac:dyDescent="0.2">
      <c r="A151" s="9">
        <v>150</v>
      </c>
      <c r="B151" s="10" t="s">
        <v>87</v>
      </c>
      <c r="C151" s="10" t="s">
        <v>309</v>
      </c>
      <c r="D151" s="11" t="s">
        <v>310</v>
      </c>
      <c r="E151" s="24"/>
      <c r="F151" s="27"/>
      <c r="G151" s="27"/>
      <c r="H151" s="75"/>
      <c r="I151" s="27"/>
      <c r="J151" s="27"/>
      <c r="K151" s="18"/>
      <c r="L151" s="18"/>
      <c r="M151" s="18"/>
      <c r="N151" s="18"/>
      <c r="O151" s="18"/>
      <c r="P151" s="18"/>
      <c r="Q151" s="18"/>
      <c r="R151" s="18"/>
      <c r="S151" s="18"/>
      <c r="T151" s="18"/>
      <c r="U151" s="18"/>
      <c r="V151" s="18"/>
    </row>
    <row r="152" spans="1:22" ht="15" customHeight="1" x14ac:dyDescent="0.2">
      <c r="A152" s="9">
        <v>151</v>
      </c>
      <c r="B152" s="23" t="s">
        <v>20</v>
      </c>
      <c r="C152" s="23" t="s">
        <v>1042</v>
      </c>
      <c r="D152" s="23" t="s">
        <v>352</v>
      </c>
      <c r="E152" s="24"/>
      <c r="F152" s="27"/>
      <c r="G152" s="27"/>
      <c r="H152" s="75"/>
      <c r="I152" s="27"/>
      <c r="J152" s="27"/>
      <c r="K152" s="18"/>
      <c r="L152" s="18"/>
      <c r="M152" s="18"/>
      <c r="N152" s="18"/>
      <c r="O152" s="18"/>
      <c r="P152" s="18"/>
      <c r="Q152" s="18"/>
      <c r="R152" s="18"/>
      <c r="S152" s="18"/>
      <c r="T152" s="18"/>
      <c r="U152" s="18"/>
      <c r="V152" s="18"/>
    </row>
    <row r="153" spans="1:22" ht="15" customHeight="1" x14ac:dyDescent="0.2">
      <c r="A153" s="9">
        <v>152</v>
      </c>
      <c r="B153" s="21"/>
      <c r="C153" s="10" t="s">
        <v>1083</v>
      </c>
      <c r="D153" s="10" t="s">
        <v>311</v>
      </c>
      <c r="E153" s="24"/>
      <c r="F153" s="27"/>
      <c r="G153" s="27"/>
      <c r="H153" s="75"/>
      <c r="I153" s="27"/>
      <c r="J153" s="27"/>
      <c r="K153" s="18"/>
      <c r="L153" s="18"/>
      <c r="M153" s="18"/>
      <c r="N153" s="18"/>
      <c r="O153" s="18"/>
      <c r="P153" s="18"/>
      <c r="Q153" s="18"/>
      <c r="R153" s="18"/>
      <c r="S153" s="18"/>
      <c r="T153" s="18"/>
      <c r="U153" s="18"/>
      <c r="V153" s="18"/>
    </row>
    <row r="154" spans="1:22" ht="15" customHeight="1" x14ac:dyDescent="0.2">
      <c r="A154" s="9">
        <v>153</v>
      </c>
      <c r="B154" s="28" t="s">
        <v>20</v>
      </c>
      <c r="C154" s="10" t="s">
        <v>312</v>
      </c>
      <c r="D154" s="11" t="s">
        <v>313</v>
      </c>
      <c r="E154" s="24"/>
      <c r="F154" s="27"/>
      <c r="G154" s="27"/>
      <c r="H154" s="75"/>
      <c r="I154" s="27"/>
      <c r="J154" s="27"/>
      <c r="K154" s="18"/>
      <c r="L154" s="18"/>
      <c r="M154" s="18"/>
      <c r="N154" s="18"/>
      <c r="O154" s="18"/>
      <c r="P154" s="18"/>
      <c r="Q154" s="18"/>
      <c r="R154" s="18"/>
      <c r="S154" s="18"/>
      <c r="T154" s="18"/>
      <c r="U154" s="18"/>
      <c r="V154" s="18"/>
    </row>
    <row r="155" spans="1:22" ht="15" customHeight="1" x14ac:dyDescent="0.2">
      <c r="A155" s="9">
        <v>154</v>
      </c>
      <c r="B155" s="10" t="s">
        <v>20</v>
      </c>
      <c r="C155" s="10" t="s">
        <v>314</v>
      </c>
      <c r="D155" s="11" t="s">
        <v>315</v>
      </c>
      <c r="E155" s="24"/>
      <c r="F155" s="27"/>
      <c r="G155" s="27"/>
      <c r="H155" s="75"/>
      <c r="I155" s="27"/>
      <c r="J155" s="27"/>
      <c r="K155" s="18"/>
      <c r="L155" s="18"/>
      <c r="M155" s="18"/>
      <c r="N155" s="18"/>
      <c r="O155" s="18"/>
      <c r="P155" s="18"/>
      <c r="Q155" s="18"/>
      <c r="R155" s="18"/>
      <c r="S155" s="18"/>
      <c r="T155" s="18"/>
      <c r="U155" s="18"/>
      <c r="V155" s="18"/>
    </row>
    <row r="156" spans="1:22" ht="15" customHeight="1" x14ac:dyDescent="0.2">
      <c r="A156" s="9">
        <v>155</v>
      </c>
      <c r="B156" s="28" t="s">
        <v>87</v>
      </c>
      <c r="C156" s="10" t="s">
        <v>316</v>
      </c>
      <c r="D156" s="11" t="s">
        <v>317</v>
      </c>
      <c r="E156" s="24"/>
      <c r="F156" s="18"/>
      <c r="G156" s="27"/>
      <c r="H156" s="75"/>
      <c r="I156" s="27"/>
      <c r="J156" s="27"/>
      <c r="K156" s="18"/>
      <c r="L156" s="18"/>
      <c r="M156" s="18"/>
      <c r="N156" s="18"/>
      <c r="O156" s="18"/>
      <c r="P156" s="18"/>
      <c r="Q156" s="18"/>
      <c r="R156" s="18"/>
      <c r="S156" s="18"/>
      <c r="T156" s="18"/>
      <c r="U156" s="18"/>
      <c r="V156" s="18"/>
    </row>
    <row r="157" spans="1:22" ht="15" customHeight="1" x14ac:dyDescent="0.2">
      <c r="A157" s="9">
        <v>156</v>
      </c>
      <c r="B157" s="10" t="s">
        <v>6</v>
      </c>
      <c r="C157" s="11" t="s">
        <v>318</v>
      </c>
      <c r="D157" s="11" t="s">
        <v>319</v>
      </c>
      <c r="E157" s="24"/>
      <c r="F157" s="27"/>
      <c r="G157" s="27"/>
      <c r="H157" s="75"/>
      <c r="I157" s="27"/>
      <c r="J157" s="27"/>
      <c r="K157" s="18"/>
      <c r="L157" s="18"/>
      <c r="M157" s="18"/>
      <c r="N157" s="18"/>
      <c r="O157" s="18"/>
      <c r="P157" s="18"/>
      <c r="Q157" s="18"/>
      <c r="R157" s="18"/>
      <c r="S157" s="18"/>
      <c r="T157" s="18"/>
      <c r="U157" s="18"/>
      <c r="V157" s="18"/>
    </row>
    <row r="158" spans="1:22" ht="15" customHeight="1" x14ac:dyDescent="0.2">
      <c r="A158" s="9">
        <v>157</v>
      </c>
      <c r="B158" s="21"/>
      <c r="C158" s="11" t="s">
        <v>320</v>
      </c>
      <c r="D158" s="11" t="s">
        <v>321</v>
      </c>
      <c r="E158" s="24"/>
      <c r="F158" s="27"/>
      <c r="G158" s="27"/>
      <c r="H158" s="75"/>
      <c r="I158" s="27"/>
      <c r="J158" s="27"/>
      <c r="K158" s="18"/>
      <c r="L158" s="18"/>
      <c r="M158" s="18"/>
      <c r="N158" s="18"/>
      <c r="O158" s="18"/>
      <c r="P158" s="18"/>
      <c r="Q158" s="18"/>
      <c r="R158" s="18"/>
      <c r="S158" s="18"/>
      <c r="T158" s="18"/>
      <c r="U158" s="18"/>
      <c r="V158" s="18"/>
    </row>
    <row r="159" spans="1:22" ht="15" customHeight="1" x14ac:dyDescent="0.2">
      <c r="A159" s="9">
        <v>158</v>
      </c>
      <c r="B159" s="10" t="s">
        <v>6</v>
      </c>
      <c r="C159" s="10" t="s">
        <v>322</v>
      </c>
      <c r="D159" s="11" t="s">
        <v>323</v>
      </c>
      <c r="E159" s="24"/>
      <c r="F159" s="27"/>
      <c r="G159" s="27"/>
      <c r="H159" s="75"/>
      <c r="I159" s="27"/>
      <c r="J159" s="27"/>
      <c r="K159" s="18"/>
      <c r="L159" s="18"/>
      <c r="M159" s="18"/>
      <c r="N159" s="18"/>
      <c r="O159" s="18"/>
      <c r="P159" s="18"/>
      <c r="Q159" s="18"/>
      <c r="R159" s="18"/>
      <c r="S159" s="18"/>
      <c r="T159" s="18"/>
      <c r="U159" s="18"/>
      <c r="V159" s="18"/>
    </row>
    <row r="160" spans="1:22" ht="15" customHeight="1" x14ac:dyDescent="0.2">
      <c r="A160" s="9">
        <v>159</v>
      </c>
      <c r="B160" s="10" t="s">
        <v>6</v>
      </c>
      <c r="C160" s="11" t="s">
        <v>324</v>
      </c>
      <c r="D160" s="11" t="s">
        <v>325</v>
      </c>
      <c r="E160" s="24"/>
      <c r="F160" s="27"/>
      <c r="G160" s="27"/>
      <c r="H160" s="75"/>
      <c r="I160" s="27"/>
      <c r="J160" s="27"/>
      <c r="K160" s="18"/>
      <c r="L160" s="18"/>
      <c r="M160" s="18"/>
      <c r="N160" s="18"/>
      <c r="O160" s="18"/>
      <c r="P160" s="18"/>
      <c r="Q160" s="18"/>
      <c r="R160" s="18"/>
      <c r="S160" s="18"/>
      <c r="T160" s="18"/>
      <c r="U160" s="18"/>
      <c r="V160" s="18"/>
    </row>
    <row r="161" spans="1:22" ht="15" customHeight="1" x14ac:dyDescent="0.2">
      <c r="A161" s="9">
        <v>160</v>
      </c>
      <c r="B161" s="21"/>
      <c r="C161" s="11" t="s">
        <v>326</v>
      </c>
      <c r="D161" s="11" t="s">
        <v>327</v>
      </c>
      <c r="E161" s="24"/>
      <c r="F161" s="27"/>
      <c r="G161" s="27"/>
      <c r="H161" s="75"/>
      <c r="I161" s="27"/>
      <c r="J161" s="27"/>
      <c r="K161" s="18"/>
      <c r="L161" s="18"/>
      <c r="M161" s="18"/>
      <c r="N161" s="18"/>
      <c r="O161" s="18"/>
      <c r="P161" s="18"/>
      <c r="Q161" s="18"/>
      <c r="R161" s="18"/>
      <c r="S161" s="18"/>
      <c r="T161" s="18"/>
      <c r="U161" s="18"/>
      <c r="V161" s="18"/>
    </row>
    <row r="162" spans="1:22" ht="15" customHeight="1" x14ac:dyDescent="0.2">
      <c r="A162" s="9">
        <v>161</v>
      </c>
      <c r="B162" s="10" t="s">
        <v>6</v>
      </c>
      <c r="C162" s="10" t="s">
        <v>328</v>
      </c>
      <c r="D162" s="11" t="s">
        <v>329</v>
      </c>
      <c r="E162" s="24"/>
      <c r="F162" s="27"/>
      <c r="G162" s="27"/>
      <c r="H162" s="75"/>
      <c r="I162" s="27"/>
      <c r="J162" s="27"/>
      <c r="K162" s="18"/>
      <c r="L162" s="18"/>
      <c r="M162" s="18"/>
      <c r="N162" s="18"/>
      <c r="O162" s="18"/>
      <c r="P162" s="18"/>
      <c r="Q162" s="18"/>
      <c r="R162" s="18"/>
      <c r="S162" s="18"/>
      <c r="T162" s="18"/>
      <c r="U162" s="18"/>
      <c r="V162" s="18"/>
    </row>
    <row r="163" spans="1:22" ht="15" customHeight="1" x14ac:dyDescent="0.2">
      <c r="A163" s="9">
        <v>162</v>
      </c>
      <c r="B163" s="10" t="s">
        <v>6</v>
      </c>
      <c r="C163" s="10" t="s">
        <v>330</v>
      </c>
      <c r="D163" s="11" t="s">
        <v>331</v>
      </c>
      <c r="E163" s="24"/>
      <c r="F163" s="27"/>
      <c r="G163" s="27"/>
      <c r="H163" s="75"/>
      <c r="I163" s="27"/>
      <c r="J163" s="27"/>
      <c r="K163" s="18"/>
      <c r="L163" s="18"/>
      <c r="M163" s="18"/>
      <c r="N163" s="18"/>
      <c r="O163" s="18"/>
      <c r="P163" s="18"/>
      <c r="Q163" s="18"/>
      <c r="R163" s="18"/>
      <c r="S163" s="18"/>
      <c r="T163" s="18"/>
      <c r="U163" s="18"/>
      <c r="V163" s="18"/>
    </row>
    <row r="164" spans="1:22" ht="15" customHeight="1" x14ac:dyDescent="0.2">
      <c r="A164" s="9">
        <v>163</v>
      </c>
      <c r="B164" s="10" t="s">
        <v>63</v>
      </c>
      <c r="C164" s="10" t="s">
        <v>332</v>
      </c>
      <c r="D164" s="11" t="s">
        <v>333</v>
      </c>
      <c r="E164" s="24"/>
      <c r="F164" s="27"/>
      <c r="G164" s="27"/>
      <c r="H164" s="75"/>
      <c r="I164" s="27"/>
      <c r="J164" s="27"/>
      <c r="K164" s="18"/>
      <c r="L164" s="18"/>
      <c r="M164" s="18"/>
      <c r="N164" s="18"/>
      <c r="O164" s="18"/>
      <c r="P164" s="18"/>
      <c r="Q164" s="18"/>
      <c r="R164" s="18"/>
      <c r="S164" s="18"/>
      <c r="T164" s="18"/>
      <c r="U164" s="18"/>
      <c r="V164" s="18"/>
    </row>
    <row r="165" spans="1:22" ht="15" customHeight="1" x14ac:dyDescent="0.2">
      <c r="A165" s="9">
        <v>164</v>
      </c>
      <c r="B165" s="10" t="s">
        <v>20</v>
      </c>
      <c r="C165" s="10" t="s">
        <v>334</v>
      </c>
      <c r="D165" s="11" t="s">
        <v>335</v>
      </c>
      <c r="E165" s="24"/>
      <c r="F165" s="27"/>
      <c r="G165" s="27"/>
      <c r="H165" s="75"/>
      <c r="I165" s="27"/>
      <c r="J165" s="27"/>
      <c r="K165" s="18"/>
      <c r="L165" s="18"/>
      <c r="M165" s="18"/>
      <c r="N165" s="18"/>
      <c r="O165" s="18"/>
      <c r="P165" s="18"/>
      <c r="Q165" s="18"/>
      <c r="R165" s="18"/>
      <c r="S165" s="18"/>
      <c r="T165" s="18"/>
      <c r="U165" s="18"/>
      <c r="V165" s="18"/>
    </row>
    <row r="166" spans="1:22" ht="15" customHeight="1" x14ac:dyDescent="0.2">
      <c r="A166" s="9">
        <v>165</v>
      </c>
      <c r="B166" s="10" t="s">
        <v>20</v>
      </c>
      <c r="C166" s="10" t="s">
        <v>336</v>
      </c>
      <c r="D166" s="29"/>
      <c r="E166" s="24"/>
      <c r="F166" s="27"/>
      <c r="G166" s="27"/>
      <c r="H166" s="75"/>
      <c r="I166" s="27"/>
      <c r="J166" s="27"/>
      <c r="K166" s="18"/>
      <c r="L166" s="18"/>
      <c r="M166" s="18"/>
      <c r="N166" s="18"/>
      <c r="O166" s="18"/>
      <c r="P166" s="18"/>
      <c r="Q166" s="18"/>
      <c r="R166" s="18"/>
      <c r="S166" s="18"/>
      <c r="T166" s="18"/>
      <c r="U166" s="18"/>
      <c r="V166" s="18"/>
    </row>
    <row r="167" spans="1:22" ht="15" customHeight="1" x14ac:dyDescent="0.2">
      <c r="A167" s="9">
        <v>166</v>
      </c>
      <c r="B167" s="10" t="s">
        <v>6</v>
      </c>
      <c r="C167" s="11" t="s">
        <v>337</v>
      </c>
      <c r="D167" s="11" t="s">
        <v>338</v>
      </c>
      <c r="E167" s="24"/>
      <c r="F167" s="27"/>
      <c r="G167" s="27"/>
      <c r="H167" s="75"/>
      <c r="I167" s="27"/>
      <c r="J167" s="27"/>
      <c r="K167" s="18"/>
      <c r="L167" s="18"/>
      <c r="M167" s="18"/>
      <c r="N167" s="18"/>
      <c r="O167" s="18"/>
      <c r="P167" s="18"/>
      <c r="Q167" s="18"/>
      <c r="R167" s="18"/>
      <c r="S167" s="18"/>
      <c r="T167" s="18"/>
      <c r="U167" s="18"/>
      <c r="V167" s="18"/>
    </row>
    <row r="168" spans="1:22" ht="15" customHeight="1" x14ac:dyDescent="0.2">
      <c r="A168" s="9">
        <v>167</v>
      </c>
      <c r="B168" s="10" t="s">
        <v>20</v>
      </c>
      <c r="C168" s="10" t="s">
        <v>339</v>
      </c>
      <c r="D168" s="11" t="s">
        <v>340</v>
      </c>
      <c r="E168" s="24"/>
      <c r="F168" s="27"/>
      <c r="G168" s="27"/>
      <c r="H168" s="75"/>
      <c r="I168" s="27"/>
      <c r="J168" s="27"/>
      <c r="K168" s="18"/>
      <c r="L168" s="18"/>
      <c r="M168" s="18"/>
      <c r="N168" s="18"/>
      <c r="O168" s="18"/>
      <c r="P168" s="18"/>
      <c r="Q168" s="18"/>
      <c r="R168" s="18"/>
      <c r="S168" s="18"/>
      <c r="T168" s="18"/>
      <c r="U168" s="18"/>
      <c r="V168" s="18"/>
    </row>
    <row r="169" spans="1:22" ht="15" customHeight="1" x14ac:dyDescent="0.2">
      <c r="A169" s="9">
        <v>168</v>
      </c>
      <c r="B169" s="10" t="s">
        <v>6</v>
      </c>
      <c r="C169" s="10" t="s">
        <v>341</v>
      </c>
      <c r="D169" s="11" t="s">
        <v>17</v>
      </c>
      <c r="E169" s="24"/>
      <c r="F169" s="27"/>
      <c r="G169" s="27"/>
      <c r="H169" s="75"/>
      <c r="I169" s="27"/>
      <c r="J169" s="27"/>
      <c r="K169" s="18"/>
      <c r="L169" s="18"/>
      <c r="M169" s="18"/>
      <c r="N169" s="18"/>
      <c r="O169" s="18"/>
      <c r="P169" s="18"/>
      <c r="Q169" s="18"/>
      <c r="R169" s="18"/>
      <c r="S169" s="18"/>
      <c r="T169" s="18"/>
      <c r="U169" s="18"/>
      <c r="V169" s="18"/>
    </row>
    <row r="170" spans="1:22" ht="15" customHeight="1" x14ac:dyDescent="0.2">
      <c r="A170" s="9">
        <v>169</v>
      </c>
      <c r="B170" s="10" t="s">
        <v>6</v>
      </c>
      <c r="C170" s="11" t="s">
        <v>342</v>
      </c>
      <c r="D170" s="11" t="s">
        <v>343</v>
      </c>
      <c r="E170" s="24"/>
      <c r="F170" s="27"/>
      <c r="G170" s="27"/>
      <c r="H170" s="75"/>
      <c r="I170" s="27"/>
      <c r="J170" s="27"/>
      <c r="K170" s="18"/>
      <c r="L170" s="18"/>
      <c r="M170" s="18"/>
      <c r="N170" s="18"/>
      <c r="O170" s="18"/>
      <c r="P170" s="18"/>
      <c r="Q170" s="18"/>
      <c r="R170" s="18"/>
      <c r="S170" s="18"/>
      <c r="T170" s="18"/>
      <c r="U170" s="18"/>
      <c r="V170" s="18"/>
    </row>
    <row r="171" spans="1:22" ht="15" customHeight="1" x14ac:dyDescent="0.2">
      <c r="A171" s="9">
        <v>170</v>
      </c>
      <c r="B171" s="10" t="s">
        <v>63</v>
      </c>
      <c r="C171" s="10" t="s">
        <v>1040</v>
      </c>
      <c r="D171" s="11" t="s">
        <v>311</v>
      </c>
      <c r="E171" s="24"/>
      <c r="F171" s="27"/>
      <c r="G171" s="27"/>
      <c r="H171" s="75"/>
      <c r="I171" s="27"/>
      <c r="J171" s="27"/>
      <c r="K171" s="18"/>
      <c r="L171" s="18"/>
      <c r="M171" s="18"/>
      <c r="N171" s="18"/>
      <c r="O171" s="18"/>
      <c r="P171" s="18"/>
      <c r="Q171" s="18"/>
      <c r="R171" s="18"/>
      <c r="S171" s="18"/>
      <c r="T171" s="18"/>
      <c r="U171" s="18"/>
      <c r="V171" s="18"/>
    </row>
    <row r="172" spans="1:22" ht="15" customHeight="1" x14ac:dyDescent="0.2">
      <c r="A172" s="9">
        <v>171</v>
      </c>
      <c r="B172" s="10" t="s">
        <v>6</v>
      </c>
      <c r="C172" s="10" t="s">
        <v>344</v>
      </c>
      <c r="D172" s="11" t="s">
        <v>345</v>
      </c>
      <c r="E172" s="24"/>
      <c r="F172" s="27"/>
      <c r="G172" s="27"/>
      <c r="H172" s="75"/>
      <c r="I172" s="27"/>
      <c r="J172" s="27"/>
      <c r="K172" s="18"/>
      <c r="L172" s="18"/>
      <c r="M172" s="18"/>
      <c r="N172" s="18"/>
      <c r="O172" s="18"/>
      <c r="P172" s="18"/>
      <c r="Q172" s="18"/>
      <c r="R172" s="18"/>
      <c r="S172" s="18"/>
      <c r="T172" s="18"/>
      <c r="U172" s="18"/>
      <c r="V172" s="18"/>
    </row>
    <row r="173" spans="1:22" ht="15" customHeight="1" x14ac:dyDescent="0.2">
      <c r="A173" s="9">
        <v>172</v>
      </c>
      <c r="B173" s="10" t="s">
        <v>6</v>
      </c>
      <c r="C173" s="10" t="s">
        <v>1041</v>
      </c>
      <c r="D173" s="11" t="s">
        <v>348</v>
      </c>
      <c r="E173" s="24"/>
      <c r="F173" s="27"/>
      <c r="G173" s="27"/>
      <c r="H173" s="75"/>
      <c r="I173" s="27"/>
      <c r="J173" s="27"/>
      <c r="K173" s="18"/>
      <c r="L173" s="18"/>
      <c r="M173" s="18"/>
      <c r="N173" s="18"/>
      <c r="O173" s="18"/>
      <c r="P173" s="18"/>
      <c r="Q173" s="18"/>
      <c r="R173" s="18"/>
      <c r="S173" s="18"/>
      <c r="T173" s="18"/>
      <c r="U173" s="18"/>
      <c r="V173" s="18"/>
    </row>
    <row r="174" spans="1:22" ht="15" customHeight="1" x14ac:dyDescent="0.2">
      <c r="A174" s="9">
        <v>173</v>
      </c>
      <c r="B174" s="21"/>
      <c r="C174" s="11" t="s">
        <v>346</v>
      </c>
      <c r="D174" s="11" t="s">
        <v>347</v>
      </c>
      <c r="E174" s="24"/>
      <c r="F174" s="27"/>
      <c r="G174" s="27"/>
      <c r="H174" s="75"/>
      <c r="I174" s="27"/>
      <c r="J174" s="27"/>
      <c r="K174" s="18"/>
      <c r="L174" s="18"/>
      <c r="M174" s="18"/>
      <c r="N174" s="18"/>
      <c r="O174" s="18"/>
      <c r="P174" s="18"/>
      <c r="Q174" s="18"/>
      <c r="R174" s="18"/>
      <c r="S174" s="18"/>
      <c r="T174" s="18"/>
      <c r="U174" s="18"/>
      <c r="V174" s="18"/>
    </row>
    <row r="175" spans="1:22" ht="15" customHeight="1" x14ac:dyDescent="0.2">
      <c r="A175" s="9">
        <v>174</v>
      </c>
      <c r="B175" s="10" t="s">
        <v>6</v>
      </c>
      <c r="C175" s="11" t="s">
        <v>349</v>
      </c>
      <c r="D175" s="11" t="s">
        <v>350</v>
      </c>
      <c r="E175" s="24"/>
      <c r="F175" s="27"/>
      <c r="G175" s="27"/>
      <c r="H175" s="75"/>
      <c r="I175" s="27"/>
      <c r="J175" s="27"/>
      <c r="K175" s="18"/>
      <c r="L175" s="18"/>
      <c r="M175" s="18"/>
      <c r="N175" s="18"/>
      <c r="O175" s="18"/>
      <c r="P175" s="18"/>
      <c r="Q175" s="18"/>
      <c r="R175" s="18"/>
      <c r="S175" s="18"/>
      <c r="T175" s="18"/>
      <c r="U175" s="18"/>
      <c r="V175" s="18"/>
    </row>
    <row r="176" spans="1:22" ht="15" customHeight="1" x14ac:dyDescent="0.2">
      <c r="A176" s="9">
        <v>175</v>
      </c>
      <c r="B176" s="21" t="s">
        <v>20</v>
      </c>
      <c r="C176" s="11" t="s">
        <v>351</v>
      </c>
      <c r="D176" s="11" t="s">
        <v>352</v>
      </c>
      <c r="E176" s="24"/>
      <c r="F176" s="27"/>
      <c r="G176" s="27"/>
      <c r="H176" s="75"/>
      <c r="I176" s="27"/>
      <c r="J176" s="27"/>
      <c r="K176" s="18"/>
      <c r="L176" s="18"/>
      <c r="M176" s="18"/>
      <c r="N176" s="18"/>
      <c r="O176" s="18"/>
      <c r="P176" s="18"/>
      <c r="Q176" s="18"/>
      <c r="R176" s="18"/>
      <c r="S176" s="18"/>
      <c r="T176" s="18"/>
      <c r="U176" s="18"/>
      <c r="V176" s="18"/>
    </row>
    <row r="177" spans="1:257" ht="15" customHeight="1" x14ac:dyDescent="0.2">
      <c r="A177" s="9">
        <v>176</v>
      </c>
      <c r="B177" s="10" t="s">
        <v>6</v>
      </c>
      <c r="C177" s="10" t="s">
        <v>353</v>
      </c>
      <c r="D177" s="11" t="s">
        <v>354</v>
      </c>
      <c r="E177" s="24"/>
      <c r="F177" s="27"/>
      <c r="G177" s="27"/>
      <c r="H177" s="75"/>
      <c r="I177" s="27"/>
      <c r="J177" s="27"/>
      <c r="K177" s="18"/>
      <c r="L177" s="18"/>
      <c r="M177" s="18"/>
      <c r="N177" s="18"/>
      <c r="O177" s="18"/>
      <c r="P177" s="18"/>
      <c r="Q177" s="18"/>
      <c r="R177" s="18"/>
      <c r="S177" s="18"/>
      <c r="T177" s="18"/>
      <c r="U177" s="18"/>
      <c r="V177" s="18"/>
    </row>
    <row r="178" spans="1:257" ht="15" customHeight="1" x14ac:dyDescent="0.2">
      <c r="A178" s="9">
        <v>177</v>
      </c>
      <c r="B178" s="10" t="s">
        <v>6</v>
      </c>
      <c r="C178" s="10" t="s">
        <v>355</v>
      </c>
      <c r="D178" s="11" t="s">
        <v>356</v>
      </c>
      <c r="E178" s="24"/>
      <c r="F178" s="27"/>
      <c r="G178" s="27"/>
      <c r="H178" s="75"/>
      <c r="I178" s="27"/>
      <c r="J178" s="27"/>
      <c r="K178" s="18"/>
      <c r="L178" s="18"/>
      <c r="M178" s="18"/>
      <c r="N178" s="18"/>
      <c r="O178" s="18"/>
      <c r="P178" s="18"/>
      <c r="Q178" s="18"/>
      <c r="R178" s="18"/>
      <c r="S178" s="18"/>
      <c r="T178" s="18"/>
      <c r="U178" s="18"/>
      <c r="V178" s="18"/>
    </row>
    <row r="179" spans="1:257" ht="15" customHeight="1" x14ac:dyDescent="0.2">
      <c r="A179" s="9">
        <v>178</v>
      </c>
      <c r="B179" s="10" t="s">
        <v>6</v>
      </c>
      <c r="C179" s="11" t="s">
        <v>1080</v>
      </c>
      <c r="D179" s="11" t="s">
        <v>357</v>
      </c>
      <c r="E179" s="24"/>
      <c r="F179" s="27"/>
      <c r="G179" s="27"/>
      <c r="H179" s="75"/>
      <c r="I179" s="27"/>
      <c r="J179" s="27"/>
      <c r="K179" s="18"/>
      <c r="L179" s="18"/>
      <c r="M179" s="18"/>
      <c r="N179" s="18"/>
      <c r="O179" s="18"/>
      <c r="P179" s="18"/>
      <c r="Q179" s="18"/>
      <c r="R179" s="18"/>
      <c r="S179" s="18"/>
      <c r="T179" s="18"/>
      <c r="U179" s="18"/>
      <c r="V179" s="18"/>
    </row>
    <row r="180" spans="1:257" ht="15" customHeight="1" x14ac:dyDescent="0.2">
      <c r="A180" s="9">
        <v>179</v>
      </c>
      <c r="B180" s="10" t="s">
        <v>63</v>
      </c>
      <c r="C180" s="10" t="s">
        <v>358</v>
      </c>
      <c r="D180" s="11" t="s">
        <v>205</v>
      </c>
      <c r="E180" s="24"/>
      <c r="F180" s="27"/>
      <c r="G180" s="27"/>
      <c r="H180" s="75"/>
      <c r="I180" s="27"/>
      <c r="J180" s="27"/>
      <c r="K180" s="18"/>
      <c r="L180" s="18"/>
      <c r="M180" s="18"/>
      <c r="N180" s="18"/>
      <c r="O180" s="18"/>
      <c r="P180" s="18"/>
      <c r="Q180" s="18"/>
      <c r="R180" s="18"/>
      <c r="S180" s="18"/>
      <c r="T180" s="18"/>
      <c r="U180" s="18"/>
      <c r="V180" s="18"/>
    </row>
    <row r="181" spans="1:257" ht="15" customHeight="1" x14ac:dyDescent="0.2">
      <c r="A181" s="9">
        <v>180</v>
      </c>
      <c r="B181" s="23" t="s">
        <v>1036</v>
      </c>
      <c r="C181" s="23" t="s">
        <v>1045</v>
      </c>
      <c r="D181" s="23" t="s">
        <v>1046</v>
      </c>
      <c r="E181" s="24"/>
      <c r="F181" s="27"/>
      <c r="G181" s="27"/>
      <c r="H181" s="75"/>
      <c r="I181" s="27"/>
      <c r="J181" s="27"/>
      <c r="K181" s="18"/>
      <c r="L181" s="18"/>
      <c r="M181" s="18"/>
      <c r="N181" s="18"/>
      <c r="O181" s="18"/>
      <c r="P181" s="18"/>
      <c r="Q181" s="18"/>
      <c r="R181" s="18"/>
      <c r="S181" s="18"/>
      <c r="T181" s="18"/>
      <c r="U181" s="18"/>
      <c r="V181" s="18"/>
    </row>
    <row r="182" spans="1:257" ht="15" customHeight="1" x14ac:dyDescent="0.2">
      <c r="A182" s="9">
        <v>181</v>
      </c>
      <c r="B182" s="10" t="s">
        <v>20</v>
      </c>
      <c r="C182" s="10" t="s">
        <v>359</v>
      </c>
      <c r="D182" s="11" t="s">
        <v>360</v>
      </c>
      <c r="E182" s="24"/>
      <c r="F182" s="27"/>
      <c r="G182" s="27"/>
      <c r="H182" s="75"/>
      <c r="I182" s="27"/>
      <c r="J182" s="27"/>
      <c r="K182" s="18"/>
      <c r="L182" s="18"/>
      <c r="M182" s="18"/>
      <c r="N182" s="18"/>
      <c r="O182" s="18"/>
      <c r="P182" s="18"/>
      <c r="Q182" s="18"/>
      <c r="R182" s="18"/>
      <c r="S182" s="18"/>
      <c r="T182" s="18"/>
      <c r="U182" s="18"/>
      <c r="V182" s="18"/>
    </row>
    <row r="183" spans="1:257" ht="15" customHeight="1" x14ac:dyDescent="0.2">
      <c r="A183" s="9">
        <v>182</v>
      </c>
      <c r="B183" s="10" t="s">
        <v>20</v>
      </c>
      <c r="C183" s="10" t="s">
        <v>361</v>
      </c>
      <c r="D183" s="11" t="s">
        <v>362</v>
      </c>
      <c r="E183" s="24"/>
      <c r="F183" s="27"/>
      <c r="G183" s="27"/>
      <c r="H183" s="75"/>
      <c r="I183" s="27"/>
      <c r="J183" s="27"/>
      <c r="K183" s="18"/>
      <c r="L183" s="18"/>
      <c r="M183" s="18"/>
      <c r="N183" s="18"/>
      <c r="O183" s="18"/>
      <c r="P183" s="18"/>
      <c r="Q183" s="18"/>
      <c r="R183" s="18"/>
      <c r="S183" s="18"/>
      <c r="T183" s="18"/>
      <c r="U183" s="18"/>
      <c r="V183" s="18"/>
    </row>
    <row r="184" spans="1:257" ht="15" customHeight="1" x14ac:dyDescent="0.2">
      <c r="A184" s="9">
        <v>183</v>
      </c>
      <c r="B184" s="10" t="s">
        <v>6</v>
      </c>
      <c r="C184" s="11" t="s">
        <v>363</v>
      </c>
      <c r="D184" s="11" t="s">
        <v>364</v>
      </c>
      <c r="E184" s="24"/>
      <c r="F184" s="27"/>
      <c r="G184" s="27"/>
      <c r="H184" s="75"/>
      <c r="I184" s="27"/>
      <c r="J184" s="27"/>
      <c r="K184" s="18"/>
      <c r="L184" s="18"/>
      <c r="M184" s="18"/>
      <c r="N184" s="18"/>
      <c r="O184" s="18"/>
      <c r="P184" s="18"/>
      <c r="Q184" s="18"/>
      <c r="R184" s="18"/>
      <c r="S184" s="18"/>
      <c r="T184" s="18"/>
      <c r="U184" s="18"/>
      <c r="V184" s="18"/>
    </row>
    <row r="185" spans="1:257" ht="15" customHeight="1" x14ac:dyDescent="0.2">
      <c r="A185" s="9">
        <v>184</v>
      </c>
      <c r="B185" s="10" t="s">
        <v>6</v>
      </c>
      <c r="C185" s="10" t="s">
        <v>365</v>
      </c>
      <c r="D185" s="11" t="s">
        <v>366</v>
      </c>
      <c r="E185" s="24"/>
      <c r="F185" s="27"/>
      <c r="G185" s="27"/>
      <c r="H185" s="75"/>
      <c r="I185" s="27"/>
      <c r="J185" s="27"/>
      <c r="K185" s="18"/>
      <c r="L185" s="18"/>
      <c r="M185" s="18"/>
      <c r="N185" s="18"/>
      <c r="O185" s="18"/>
      <c r="P185" s="18"/>
      <c r="Q185" s="18"/>
      <c r="R185" s="18"/>
      <c r="S185" s="18"/>
      <c r="T185" s="18"/>
      <c r="U185" s="18"/>
      <c r="V185" s="18"/>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c r="DY185" s="62"/>
      <c r="DZ185" s="62"/>
      <c r="EA185" s="62"/>
      <c r="EB185" s="62"/>
      <c r="EC185" s="62"/>
      <c r="ED185" s="62"/>
      <c r="EE185" s="62"/>
      <c r="EF185" s="62"/>
      <c r="EG185" s="62"/>
      <c r="EH185" s="62"/>
      <c r="EI185" s="62"/>
      <c r="EJ185" s="62"/>
      <c r="EK185" s="62"/>
      <c r="EL185" s="62"/>
      <c r="EM185" s="62"/>
      <c r="EN185" s="62"/>
      <c r="EO185" s="62"/>
      <c r="EP185" s="62"/>
      <c r="EQ185" s="62"/>
      <c r="ER185" s="62"/>
      <c r="ES185" s="62"/>
      <c r="ET185" s="62"/>
      <c r="EU185" s="62"/>
      <c r="EV185" s="62"/>
      <c r="EW185" s="62"/>
      <c r="EX185" s="62"/>
      <c r="EY185" s="62"/>
      <c r="EZ185" s="62"/>
      <c r="FA185" s="62"/>
      <c r="FB185" s="62"/>
      <c r="FC185" s="62"/>
      <c r="FD185" s="62"/>
      <c r="FE185" s="62"/>
      <c r="FF185" s="62"/>
      <c r="FG185" s="62"/>
      <c r="FH185" s="62"/>
      <c r="FI185" s="62"/>
      <c r="FJ185" s="62"/>
      <c r="FK185" s="62"/>
      <c r="FL185" s="62"/>
      <c r="FM185" s="62"/>
      <c r="FN185" s="62"/>
      <c r="FO185" s="62"/>
      <c r="FP185" s="62"/>
      <c r="FQ185" s="62"/>
      <c r="FR185" s="62"/>
      <c r="FS185" s="62"/>
      <c r="FT185" s="62"/>
      <c r="FU185" s="62"/>
      <c r="FV185" s="62"/>
      <c r="FW185" s="62"/>
      <c r="FX185" s="62"/>
      <c r="FY185" s="62"/>
      <c r="FZ185" s="62"/>
      <c r="GA185" s="62"/>
      <c r="GB185" s="62"/>
      <c r="GC185" s="62"/>
      <c r="GD185" s="62"/>
      <c r="GE185" s="62"/>
      <c r="GF185" s="62"/>
      <c r="GG185" s="62"/>
      <c r="GH185" s="62"/>
      <c r="GI185" s="62"/>
      <c r="GJ185" s="62"/>
      <c r="GK185" s="62"/>
      <c r="GL185" s="62"/>
      <c r="GM185" s="62"/>
      <c r="GN185" s="62"/>
      <c r="GO185" s="62"/>
      <c r="GP185" s="62"/>
      <c r="GQ185" s="62"/>
      <c r="GR185" s="62"/>
      <c r="GS185" s="62"/>
      <c r="GT185" s="62"/>
      <c r="GU185" s="62"/>
      <c r="GV185" s="62"/>
      <c r="GW185" s="62"/>
      <c r="GX185" s="62"/>
      <c r="GY185" s="62"/>
      <c r="GZ185" s="62"/>
      <c r="HA185" s="62"/>
      <c r="HB185" s="62"/>
      <c r="HC185" s="62"/>
      <c r="HD185" s="62"/>
      <c r="HE185" s="62"/>
      <c r="HF185" s="62"/>
      <c r="HG185" s="62"/>
      <c r="HH185" s="62"/>
      <c r="HI185" s="62"/>
      <c r="HJ185" s="62"/>
      <c r="HK185" s="62"/>
      <c r="HL185" s="62"/>
      <c r="HM185" s="62"/>
      <c r="HN185" s="62"/>
      <c r="HO185" s="62"/>
      <c r="HP185" s="62"/>
      <c r="HQ185" s="62"/>
      <c r="HR185" s="62"/>
      <c r="HS185" s="62"/>
      <c r="HT185" s="62"/>
      <c r="HU185" s="62"/>
      <c r="HV185" s="62"/>
      <c r="HW185" s="62"/>
      <c r="HX185" s="62"/>
      <c r="HY185" s="62"/>
      <c r="HZ185" s="62"/>
      <c r="IA185" s="62"/>
      <c r="IB185" s="62"/>
      <c r="IC185" s="62"/>
      <c r="ID185" s="62"/>
      <c r="IE185" s="62"/>
      <c r="IF185" s="62"/>
      <c r="IG185" s="62"/>
      <c r="IH185" s="62"/>
      <c r="II185" s="62"/>
      <c r="IJ185" s="62"/>
      <c r="IK185" s="62"/>
      <c r="IL185" s="62"/>
      <c r="IM185" s="62"/>
      <c r="IN185" s="62"/>
      <c r="IO185" s="62"/>
      <c r="IP185" s="62"/>
      <c r="IQ185" s="62"/>
      <c r="IR185" s="62"/>
      <c r="IS185" s="62"/>
      <c r="IT185" s="62"/>
      <c r="IU185" s="62"/>
      <c r="IV185" s="62"/>
      <c r="IW185" s="62"/>
    </row>
    <row r="186" spans="1:257" ht="15" customHeight="1" x14ac:dyDescent="0.2">
      <c r="A186" s="9">
        <v>185</v>
      </c>
      <c r="B186" s="21"/>
      <c r="C186" s="10" t="s">
        <v>367</v>
      </c>
      <c r="D186" s="10" t="s">
        <v>367</v>
      </c>
      <c r="E186" s="24"/>
      <c r="F186" s="27"/>
      <c r="G186" s="27"/>
      <c r="H186" s="75"/>
      <c r="I186" s="27"/>
      <c r="J186" s="27"/>
      <c r="K186" s="18"/>
      <c r="L186" s="18"/>
      <c r="M186" s="18"/>
      <c r="N186" s="18"/>
      <c r="O186" s="18"/>
      <c r="P186" s="18"/>
      <c r="Q186" s="18"/>
      <c r="R186" s="18"/>
      <c r="S186" s="18"/>
      <c r="T186" s="18"/>
      <c r="U186" s="18"/>
      <c r="V186" s="18"/>
    </row>
    <row r="187" spans="1:257" ht="15" customHeight="1" x14ac:dyDescent="0.2">
      <c r="A187" s="9">
        <v>186</v>
      </c>
      <c r="B187" s="28" t="s">
        <v>87</v>
      </c>
      <c r="C187" s="10" t="s">
        <v>368</v>
      </c>
      <c r="D187" s="11" t="s">
        <v>369</v>
      </c>
      <c r="E187" s="24"/>
      <c r="F187" s="27"/>
      <c r="G187" s="27"/>
      <c r="H187" s="75"/>
      <c r="I187" s="27"/>
      <c r="J187" s="27"/>
      <c r="K187" s="18"/>
      <c r="L187" s="18"/>
      <c r="M187" s="18"/>
      <c r="N187" s="18"/>
      <c r="O187" s="18"/>
      <c r="P187" s="18"/>
      <c r="Q187" s="18"/>
      <c r="R187" s="18"/>
      <c r="S187" s="18"/>
      <c r="T187" s="18"/>
      <c r="U187" s="18"/>
      <c r="V187" s="18"/>
    </row>
    <row r="188" spans="1:257" ht="15" customHeight="1" x14ac:dyDescent="0.2">
      <c r="A188" s="9">
        <v>187</v>
      </c>
      <c r="B188" s="28" t="s">
        <v>87</v>
      </c>
      <c r="C188" s="10" t="s">
        <v>370</v>
      </c>
      <c r="D188" s="11" t="s">
        <v>369</v>
      </c>
      <c r="E188" s="24"/>
      <c r="F188" s="27"/>
      <c r="G188" s="27"/>
      <c r="H188" s="75"/>
      <c r="I188" s="27"/>
      <c r="J188" s="27"/>
      <c r="K188" s="18"/>
      <c r="L188" s="18"/>
      <c r="M188" s="18"/>
      <c r="N188" s="18"/>
      <c r="O188" s="18"/>
      <c r="P188" s="18"/>
      <c r="Q188" s="18"/>
      <c r="R188" s="18"/>
      <c r="S188" s="18"/>
      <c r="T188" s="18"/>
      <c r="U188" s="18"/>
      <c r="V188" s="18"/>
    </row>
    <row r="189" spans="1:257" ht="15" customHeight="1" x14ac:dyDescent="0.2">
      <c r="A189" s="9">
        <v>188</v>
      </c>
      <c r="B189" s="10" t="s">
        <v>63</v>
      </c>
      <c r="C189" s="10" t="s">
        <v>371</v>
      </c>
      <c r="D189" s="11" t="s">
        <v>311</v>
      </c>
      <c r="E189" s="24"/>
      <c r="F189" s="27"/>
      <c r="G189" s="27"/>
      <c r="H189" s="75"/>
      <c r="I189" s="27"/>
      <c r="J189" s="27"/>
      <c r="K189" s="18"/>
      <c r="L189" s="18"/>
      <c r="M189" s="18"/>
      <c r="N189" s="18"/>
      <c r="O189" s="18"/>
      <c r="P189" s="18"/>
      <c r="Q189" s="18"/>
      <c r="R189" s="18"/>
      <c r="S189" s="18"/>
      <c r="T189" s="18"/>
      <c r="U189" s="18"/>
      <c r="V189" s="18"/>
    </row>
    <row r="190" spans="1:257" ht="15" customHeight="1" x14ac:dyDescent="0.2">
      <c r="A190" s="9">
        <v>189</v>
      </c>
      <c r="B190" s="21"/>
      <c r="C190" s="11" t="s">
        <v>372</v>
      </c>
      <c r="D190" s="11" t="s">
        <v>373</v>
      </c>
      <c r="E190" s="24"/>
      <c r="F190" s="27"/>
      <c r="G190" s="27"/>
      <c r="H190" s="75"/>
      <c r="I190" s="27"/>
      <c r="J190" s="27"/>
      <c r="K190" s="18"/>
      <c r="L190" s="18"/>
      <c r="M190" s="18"/>
      <c r="N190" s="18"/>
      <c r="O190" s="18"/>
      <c r="P190" s="18"/>
      <c r="Q190" s="18"/>
      <c r="R190" s="18"/>
      <c r="S190" s="18"/>
      <c r="T190" s="18"/>
      <c r="U190" s="18"/>
      <c r="V190" s="18"/>
    </row>
    <row r="191" spans="1:257" ht="15" customHeight="1" x14ac:dyDescent="0.2">
      <c r="A191" s="9">
        <v>190</v>
      </c>
      <c r="B191" s="10" t="s">
        <v>6</v>
      </c>
      <c r="C191" s="11" t="s">
        <v>374</v>
      </c>
      <c r="D191" s="11" t="s">
        <v>30</v>
      </c>
      <c r="E191" s="24"/>
      <c r="F191" s="27"/>
      <c r="G191" s="27"/>
      <c r="H191" s="75"/>
      <c r="I191" s="27"/>
      <c r="J191" s="27"/>
      <c r="K191" s="18"/>
      <c r="L191" s="18"/>
      <c r="M191" s="18"/>
      <c r="N191" s="18"/>
      <c r="O191" s="18"/>
      <c r="P191" s="18"/>
      <c r="Q191" s="18"/>
      <c r="R191" s="18"/>
      <c r="S191" s="18"/>
      <c r="T191" s="18"/>
      <c r="U191" s="18"/>
      <c r="V191" s="18"/>
    </row>
    <row r="192" spans="1:257" ht="15" customHeight="1" x14ac:dyDescent="0.2">
      <c r="A192" s="9">
        <v>191</v>
      </c>
      <c r="B192" s="10" t="s">
        <v>6</v>
      </c>
      <c r="C192" s="10" t="s">
        <v>375</v>
      </c>
      <c r="D192" s="11" t="s">
        <v>376</v>
      </c>
      <c r="E192" s="24"/>
      <c r="F192" s="27"/>
      <c r="G192" s="27"/>
      <c r="H192" s="75"/>
      <c r="I192" s="27"/>
      <c r="J192" s="27"/>
      <c r="K192" s="18"/>
      <c r="L192" s="18"/>
      <c r="M192" s="18"/>
      <c r="N192" s="18"/>
      <c r="O192" s="18"/>
      <c r="P192" s="18"/>
      <c r="Q192" s="18"/>
      <c r="R192" s="18"/>
      <c r="S192" s="18"/>
      <c r="T192" s="18"/>
      <c r="U192" s="18"/>
      <c r="V192" s="18"/>
    </row>
    <row r="193" spans="1:22" ht="15" customHeight="1" x14ac:dyDescent="0.2">
      <c r="A193" s="9">
        <v>192</v>
      </c>
      <c r="B193" s="10" t="s">
        <v>6</v>
      </c>
      <c r="C193" s="11" t="s">
        <v>377</v>
      </c>
      <c r="D193" s="11" t="s">
        <v>378</v>
      </c>
      <c r="E193" s="24"/>
      <c r="F193" s="27"/>
      <c r="G193" s="27"/>
      <c r="H193" s="75"/>
      <c r="I193" s="27"/>
      <c r="J193" s="27"/>
      <c r="K193" s="18"/>
      <c r="L193" s="18"/>
      <c r="M193" s="18"/>
      <c r="N193" s="18"/>
      <c r="O193" s="18"/>
      <c r="P193" s="18"/>
      <c r="Q193" s="18"/>
      <c r="R193" s="18"/>
      <c r="S193" s="18"/>
      <c r="T193" s="18"/>
      <c r="U193" s="18"/>
      <c r="V193" s="18"/>
    </row>
    <row r="194" spans="1:22" ht="15" customHeight="1" x14ac:dyDescent="0.2">
      <c r="A194" s="9">
        <v>193</v>
      </c>
      <c r="B194" s="28" t="s">
        <v>63</v>
      </c>
      <c r="C194" s="10" t="s">
        <v>379</v>
      </c>
      <c r="D194" s="11" t="s">
        <v>380</v>
      </c>
      <c r="E194" s="24"/>
      <c r="F194" s="27"/>
      <c r="G194" s="27"/>
      <c r="H194" s="75"/>
      <c r="I194" s="27"/>
      <c r="J194" s="27"/>
      <c r="K194" s="18"/>
      <c r="L194" s="18"/>
      <c r="M194" s="18"/>
      <c r="N194" s="18"/>
      <c r="O194" s="18"/>
      <c r="P194" s="18"/>
      <c r="Q194" s="18"/>
      <c r="R194" s="18"/>
      <c r="S194" s="18"/>
      <c r="T194" s="18"/>
      <c r="U194" s="18"/>
      <c r="V194" s="18"/>
    </row>
    <row r="195" spans="1:22" ht="15" customHeight="1" x14ac:dyDescent="0.2">
      <c r="A195" s="9">
        <v>194</v>
      </c>
      <c r="B195" s="10" t="s">
        <v>6</v>
      </c>
      <c r="C195" s="11" t="s">
        <v>381</v>
      </c>
      <c r="D195" s="11" t="s">
        <v>382</v>
      </c>
      <c r="E195" s="24"/>
      <c r="F195" s="27"/>
      <c r="G195" s="27"/>
      <c r="H195" s="75"/>
      <c r="I195" s="27"/>
      <c r="J195" s="27"/>
      <c r="K195" s="18"/>
      <c r="L195" s="18"/>
      <c r="M195" s="18"/>
      <c r="N195" s="18"/>
      <c r="O195" s="18"/>
      <c r="P195" s="18"/>
      <c r="Q195" s="18"/>
      <c r="R195" s="18"/>
      <c r="S195" s="18"/>
      <c r="T195" s="18"/>
      <c r="U195" s="18"/>
      <c r="V195" s="18"/>
    </row>
    <row r="196" spans="1:22" ht="15" customHeight="1" x14ac:dyDescent="0.2">
      <c r="A196" s="9">
        <v>195</v>
      </c>
      <c r="B196" s="21"/>
      <c r="C196" s="10" t="s">
        <v>383</v>
      </c>
      <c r="D196" s="21"/>
      <c r="E196" s="24"/>
      <c r="F196" s="27"/>
      <c r="G196" s="27"/>
      <c r="H196" s="75"/>
      <c r="I196" s="27"/>
      <c r="J196" s="27"/>
      <c r="K196" s="18"/>
      <c r="L196" s="18"/>
      <c r="M196" s="18"/>
      <c r="N196" s="18"/>
      <c r="O196" s="18"/>
      <c r="P196" s="18"/>
      <c r="Q196" s="18"/>
      <c r="R196" s="18"/>
      <c r="S196" s="18"/>
      <c r="T196" s="18"/>
      <c r="U196" s="18"/>
      <c r="V196" s="18"/>
    </row>
    <row r="197" spans="1:22" ht="15" customHeight="1" x14ac:dyDescent="0.2">
      <c r="A197" s="9">
        <v>196</v>
      </c>
      <c r="B197" s="10" t="s">
        <v>6</v>
      </c>
      <c r="C197" s="11" t="s">
        <v>384</v>
      </c>
      <c r="D197" s="11" t="s">
        <v>385</v>
      </c>
      <c r="E197" s="24"/>
      <c r="F197" s="27"/>
      <c r="G197" s="27"/>
      <c r="H197" s="75"/>
      <c r="I197" s="27"/>
      <c r="J197" s="27"/>
      <c r="K197" s="18"/>
      <c r="L197" s="18"/>
      <c r="M197" s="18"/>
      <c r="N197" s="18"/>
      <c r="O197" s="18"/>
      <c r="P197" s="18"/>
      <c r="Q197" s="18"/>
      <c r="R197" s="18"/>
      <c r="S197" s="18"/>
      <c r="T197" s="18"/>
      <c r="U197" s="18"/>
      <c r="V197" s="18"/>
    </row>
    <row r="198" spans="1:22" ht="15" customHeight="1" x14ac:dyDescent="0.2">
      <c r="A198" s="9">
        <v>197</v>
      </c>
      <c r="B198" s="23" t="s">
        <v>1036</v>
      </c>
      <c r="C198" s="23" t="s">
        <v>1044</v>
      </c>
      <c r="D198" s="23" t="s">
        <v>1046</v>
      </c>
      <c r="E198" s="24"/>
      <c r="F198" s="27"/>
      <c r="G198" s="27"/>
      <c r="H198" s="75"/>
      <c r="I198" s="27"/>
      <c r="J198" s="27"/>
      <c r="K198" s="18"/>
      <c r="L198" s="18"/>
      <c r="M198" s="18"/>
      <c r="N198" s="18"/>
      <c r="O198" s="18"/>
      <c r="P198" s="18"/>
      <c r="Q198" s="18"/>
      <c r="R198" s="18"/>
      <c r="S198" s="18"/>
      <c r="T198" s="18"/>
      <c r="U198" s="18"/>
      <c r="V198" s="18"/>
    </row>
    <row r="199" spans="1:22" ht="15" customHeight="1" x14ac:dyDescent="0.2">
      <c r="A199" s="9">
        <v>198</v>
      </c>
      <c r="B199" s="10" t="s">
        <v>6</v>
      </c>
      <c r="C199" s="10" t="s">
        <v>386</v>
      </c>
      <c r="D199" s="11" t="s">
        <v>258</v>
      </c>
      <c r="E199" s="24"/>
      <c r="F199" s="27"/>
      <c r="G199" s="27"/>
      <c r="H199" s="75"/>
      <c r="I199" s="27"/>
      <c r="J199" s="27"/>
      <c r="K199" s="18"/>
      <c r="L199" s="18"/>
      <c r="M199" s="18"/>
      <c r="N199" s="18"/>
      <c r="O199" s="18"/>
      <c r="P199" s="18"/>
      <c r="Q199" s="18"/>
      <c r="R199" s="18"/>
      <c r="S199" s="18"/>
      <c r="T199" s="18"/>
      <c r="U199" s="18"/>
      <c r="V199" s="18"/>
    </row>
    <row r="200" spans="1:22" ht="15" customHeight="1" x14ac:dyDescent="0.2">
      <c r="A200" s="9">
        <v>199</v>
      </c>
      <c r="B200" s="21"/>
      <c r="C200" s="11" t="s">
        <v>387</v>
      </c>
      <c r="D200" s="11" t="s">
        <v>264</v>
      </c>
      <c r="E200" s="24"/>
      <c r="F200" s="27"/>
      <c r="G200" s="27"/>
      <c r="H200" s="75"/>
      <c r="I200" s="27"/>
      <c r="J200" s="27"/>
      <c r="K200" s="18"/>
      <c r="L200" s="18"/>
      <c r="M200" s="18"/>
      <c r="N200" s="18"/>
      <c r="O200" s="18"/>
      <c r="P200" s="18"/>
      <c r="Q200" s="18"/>
      <c r="R200" s="18"/>
      <c r="S200" s="18"/>
      <c r="T200" s="18"/>
      <c r="U200" s="18"/>
      <c r="V200" s="18"/>
    </row>
    <row r="201" spans="1:22" ht="15" customHeight="1" x14ac:dyDescent="0.2">
      <c r="A201" s="9">
        <v>200</v>
      </c>
      <c r="B201" s="10" t="s">
        <v>87</v>
      </c>
      <c r="C201" s="10" t="s">
        <v>388</v>
      </c>
      <c r="D201" s="11" t="s">
        <v>389</v>
      </c>
      <c r="E201" s="24"/>
      <c r="F201" s="27"/>
      <c r="G201" s="27"/>
      <c r="H201" s="75"/>
      <c r="I201" s="27"/>
      <c r="J201" s="27"/>
      <c r="K201" s="18"/>
      <c r="L201" s="18"/>
      <c r="M201" s="18"/>
      <c r="N201" s="18"/>
      <c r="O201" s="18"/>
      <c r="P201" s="18"/>
      <c r="Q201" s="18"/>
      <c r="R201" s="18"/>
      <c r="S201" s="18"/>
      <c r="T201" s="18"/>
      <c r="U201" s="18"/>
      <c r="V201" s="18"/>
    </row>
    <row r="202" spans="1:22" ht="15" customHeight="1" x14ac:dyDescent="0.2">
      <c r="A202" s="9">
        <v>201</v>
      </c>
      <c r="B202" s="21"/>
      <c r="C202" s="11" t="s">
        <v>390</v>
      </c>
      <c r="D202" s="11" t="s">
        <v>30</v>
      </c>
      <c r="E202" s="24"/>
      <c r="F202" s="27"/>
      <c r="G202" s="27"/>
      <c r="H202" s="75"/>
      <c r="I202" s="27"/>
      <c r="J202" s="27"/>
      <c r="K202" s="18"/>
      <c r="L202" s="18"/>
      <c r="M202" s="18"/>
      <c r="N202" s="18"/>
      <c r="O202" s="18"/>
      <c r="P202" s="18"/>
      <c r="Q202" s="18"/>
      <c r="R202" s="18"/>
      <c r="S202" s="18"/>
      <c r="T202" s="18"/>
      <c r="U202" s="18"/>
      <c r="V202" s="18"/>
    </row>
    <row r="203" spans="1:22" ht="15" customHeight="1" x14ac:dyDescent="0.2">
      <c r="A203" s="9">
        <v>202</v>
      </c>
      <c r="B203" s="10" t="s">
        <v>391</v>
      </c>
      <c r="C203" s="11" t="s">
        <v>392</v>
      </c>
      <c r="D203" s="11" t="s">
        <v>393</v>
      </c>
      <c r="E203" s="24"/>
      <c r="F203" s="27"/>
      <c r="G203" s="27"/>
      <c r="H203" s="75"/>
      <c r="I203" s="27"/>
      <c r="J203" s="27"/>
      <c r="K203" s="18"/>
      <c r="L203" s="18"/>
      <c r="M203" s="18"/>
      <c r="N203" s="18"/>
      <c r="O203" s="18"/>
      <c r="P203" s="18"/>
      <c r="Q203" s="18"/>
      <c r="R203" s="18"/>
      <c r="S203" s="18"/>
      <c r="T203" s="18"/>
      <c r="U203" s="18"/>
      <c r="V203" s="18"/>
    </row>
    <row r="204" spans="1:22" ht="15" customHeight="1" x14ac:dyDescent="0.2">
      <c r="A204" s="9">
        <v>203</v>
      </c>
      <c r="B204" s="10" t="s">
        <v>6</v>
      </c>
      <c r="C204" s="11" t="s">
        <v>394</v>
      </c>
      <c r="D204" s="11" t="s">
        <v>354</v>
      </c>
      <c r="E204" s="24"/>
      <c r="F204" s="27"/>
      <c r="G204" s="27"/>
      <c r="H204" s="75"/>
      <c r="I204" s="27"/>
      <c r="J204" s="27"/>
      <c r="K204" s="18"/>
      <c r="L204" s="18"/>
      <c r="M204" s="18"/>
      <c r="N204" s="18"/>
      <c r="O204" s="18"/>
      <c r="P204" s="18"/>
      <c r="Q204" s="18"/>
      <c r="R204" s="18"/>
      <c r="S204" s="18"/>
      <c r="T204" s="18"/>
      <c r="U204" s="18"/>
      <c r="V204" s="18"/>
    </row>
    <row r="205" spans="1:22" ht="15" customHeight="1" x14ac:dyDescent="0.2">
      <c r="A205" s="9">
        <v>204</v>
      </c>
      <c r="B205" s="10" t="s">
        <v>6</v>
      </c>
      <c r="C205" s="11" t="s">
        <v>395</v>
      </c>
      <c r="D205" s="11" t="s">
        <v>396</v>
      </c>
      <c r="E205" s="24"/>
      <c r="F205" s="27"/>
      <c r="G205" s="27"/>
      <c r="H205" s="75"/>
      <c r="I205" s="27"/>
      <c r="J205" s="27"/>
      <c r="K205" s="18"/>
      <c r="L205" s="18"/>
      <c r="M205" s="18"/>
      <c r="N205" s="18"/>
      <c r="O205" s="18"/>
      <c r="P205" s="18"/>
      <c r="Q205" s="18"/>
      <c r="R205" s="18"/>
      <c r="S205" s="18"/>
      <c r="T205" s="18"/>
      <c r="U205" s="18"/>
      <c r="V205" s="18"/>
    </row>
    <row r="206" spans="1:22" ht="15" customHeight="1" x14ac:dyDescent="0.2">
      <c r="A206" s="9">
        <v>205</v>
      </c>
      <c r="B206" s="10" t="s">
        <v>6</v>
      </c>
      <c r="C206" s="10" t="s">
        <v>397</v>
      </c>
      <c r="D206" s="11" t="s">
        <v>398</v>
      </c>
      <c r="E206" s="24"/>
      <c r="F206" s="27"/>
      <c r="G206" s="27"/>
      <c r="H206" s="75"/>
      <c r="I206" s="27"/>
      <c r="J206" s="27"/>
      <c r="K206" s="18"/>
      <c r="L206" s="18"/>
      <c r="M206" s="18"/>
      <c r="N206" s="18"/>
      <c r="O206" s="18"/>
      <c r="P206" s="18"/>
      <c r="Q206" s="18"/>
      <c r="R206" s="18"/>
      <c r="S206" s="18"/>
      <c r="T206" s="18"/>
      <c r="U206" s="18"/>
      <c r="V206" s="18"/>
    </row>
    <row r="207" spans="1:22" ht="15" customHeight="1" x14ac:dyDescent="0.2">
      <c r="A207" s="9">
        <v>206</v>
      </c>
      <c r="B207" s="10" t="s">
        <v>399</v>
      </c>
      <c r="C207" s="10" t="s">
        <v>400</v>
      </c>
      <c r="D207" s="11" t="s">
        <v>249</v>
      </c>
      <c r="E207" s="24"/>
      <c r="F207" s="27"/>
      <c r="G207" s="27"/>
      <c r="H207" s="75"/>
      <c r="I207" s="27"/>
      <c r="J207" s="27"/>
      <c r="K207" s="18"/>
      <c r="L207" s="18"/>
      <c r="M207" s="18"/>
      <c r="N207" s="18"/>
      <c r="O207" s="18"/>
      <c r="P207" s="18"/>
      <c r="Q207" s="18"/>
      <c r="R207" s="18"/>
      <c r="S207" s="18"/>
      <c r="T207" s="18"/>
      <c r="U207" s="18"/>
      <c r="V207" s="18"/>
    </row>
    <row r="208" spans="1:22" ht="15" customHeight="1" x14ac:dyDescent="0.2">
      <c r="A208" s="9">
        <v>207</v>
      </c>
      <c r="B208" s="28" t="s">
        <v>20</v>
      </c>
      <c r="C208" s="10" t="s">
        <v>401</v>
      </c>
      <c r="D208" s="11" t="s">
        <v>402</v>
      </c>
      <c r="E208" s="24"/>
      <c r="F208" s="27"/>
      <c r="G208" s="27"/>
      <c r="H208" s="75"/>
      <c r="I208" s="27"/>
      <c r="J208" s="27"/>
      <c r="K208" s="18"/>
      <c r="L208" s="18"/>
      <c r="M208" s="18"/>
      <c r="N208" s="18"/>
      <c r="O208" s="18"/>
      <c r="P208" s="18"/>
      <c r="Q208" s="18"/>
      <c r="R208" s="18"/>
      <c r="S208" s="18"/>
      <c r="T208" s="18"/>
      <c r="U208" s="18"/>
      <c r="V208" s="18"/>
    </row>
    <row r="209" spans="1:22" ht="15" customHeight="1" x14ac:dyDescent="0.2">
      <c r="A209" s="9">
        <v>208</v>
      </c>
      <c r="B209" s="10" t="s">
        <v>6</v>
      </c>
      <c r="C209" s="10" t="s">
        <v>403</v>
      </c>
      <c r="D209" s="11" t="s">
        <v>369</v>
      </c>
      <c r="E209" s="24"/>
      <c r="F209" s="27"/>
      <c r="G209" s="27"/>
      <c r="H209" s="75"/>
      <c r="I209" s="27"/>
      <c r="J209" s="27"/>
      <c r="K209" s="18"/>
      <c r="L209" s="18"/>
      <c r="M209" s="18"/>
      <c r="N209" s="18"/>
      <c r="O209" s="18"/>
      <c r="P209" s="18"/>
      <c r="Q209" s="18"/>
      <c r="R209" s="18"/>
      <c r="S209" s="18"/>
      <c r="T209" s="18"/>
      <c r="U209" s="18"/>
      <c r="V209" s="18"/>
    </row>
    <row r="210" spans="1:22" ht="15" customHeight="1" x14ac:dyDescent="0.2">
      <c r="A210" s="9">
        <v>209</v>
      </c>
      <c r="B210" s="10" t="s">
        <v>6</v>
      </c>
      <c r="C210" s="11" t="s">
        <v>404</v>
      </c>
      <c r="D210" s="11" t="s">
        <v>405</v>
      </c>
      <c r="E210" s="24"/>
      <c r="F210" s="27"/>
      <c r="G210" s="27"/>
      <c r="H210" s="75"/>
      <c r="I210" s="27"/>
      <c r="J210" s="27"/>
      <c r="K210" s="18"/>
      <c r="L210" s="18"/>
      <c r="M210" s="18"/>
      <c r="N210" s="18"/>
      <c r="O210" s="18"/>
      <c r="P210" s="18"/>
      <c r="Q210" s="18"/>
      <c r="R210" s="18"/>
      <c r="S210" s="18"/>
      <c r="T210" s="18"/>
      <c r="U210" s="18"/>
      <c r="V210" s="18"/>
    </row>
    <row r="211" spans="1:22" ht="15" customHeight="1" x14ac:dyDescent="0.2">
      <c r="A211" s="9">
        <v>210</v>
      </c>
      <c r="B211" s="10" t="s">
        <v>87</v>
      </c>
      <c r="C211" s="10" t="s">
        <v>406</v>
      </c>
      <c r="D211" s="11" t="s">
        <v>407</v>
      </c>
      <c r="E211" s="24"/>
      <c r="F211" s="27"/>
      <c r="G211" s="27"/>
      <c r="H211" s="75"/>
      <c r="I211" s="27"/>
      <c r="J211" s="27"/>
      <c r="K211" s="18"/>
      <c r="L211" s="18"/>
      <c r="M211" s="18"/>
      <c r="N211" s="18"/>
      <c r="O211" s="18"/>
      <c r="P211" s="18"/>
      <c r="Q211" s="18"/>
      <c r="R211" s="18"/>
      <c r="S211" s="18"/>
      <c r="T211" s="18"/>
      <c r="U211" s="18"/>
      <c r="V211" s="18"/>
    </row>
    <row r="212" spans="1:22" ht="15" customHeight="1" x14ac:dyDescent="0.2">
      <c r="A212" s="9">
        <v>211</v>
      </c>
      <c r="B212" s="10" t="s">
        <v>6</v>
      </c>
      <c r="C212" s="10" t="s">
        <v>408</v>
      </c>
      <c r="D212" s="11" t="s">
        <v>173</v>
      </c>
      <c r="E212" s="24"/>
      <c r="F212" s="27"/>
      <c r="G212" s="27"/>
      <c r="H212" s="75"/>
      <c r="I212" s="27"/>
      <c r="J212" s="27"/>
      <c r="K212" s="18"/>
      <c r="L212" s="18"/>
      <c r="M212" s="18"/>
      <c r="N212" s="18"/>
      <c r="O212" s="18"/>
      <c r="P212" s="18"/>
      <c r="Q212" s="18"/>
      <c r="R212" s="18"/>
      <c r="S212" s="18"/>
      <c r="T212" s="18"/>
      <c r="U212" s="18"/>
      <c r="V212" s="18"/>
    </row>
    <row r="213" spans="1:22" ht="15" customHeight="1" x14ac:dyDescent="0.2">
      <c r="A213" s="9">
        <v>212</v>
      </c>
      <c r="B213" s="23" t="s">
        <v>20</v>
      </c>
      <c r="C213" s="23" t="s">
        <v>1038</v>
      </c>
      <c r="D213" s="23" t="s">
        <v>1043</v>
      </c>
      <c r="E213" s="24"/>
      <c r="F213" s="27"/>
      <c r="G213" s="27"/>
      <c r="H213" s="75"/>
      <c r="I213" s="27"/>
      <c r="J213" s="27"/>
      <c r="K213" s="18"/>
      <c r="L213" s="18"/>
      <c r="M213" s="18"/>
      <c r="N213" s="18"/>
      <c r="O213" s="18"/>
      <c r="P213" s="18"/>
      <c r="Q213" s="18"/>
      <c r="R213" s="18"/>
      <c r="S213" s="18"/>
      <c r="T213" s="18"/>
      <c r="U213" s="18"/>
      <c r="V213" s="18"/>
    </row>
    <row r="214" spans="1:22" ht="15" customHeight="1" x14ac:dyDescent="0.2">
      <c r="A214" s="9">
        <v>213</v>
      </c>
      <c r="B214" s="21"/>
      <c r="C214" s="11" t="s">
        <v>409</v>
      </c>
      <c r="D214" s="11" t="s">
        <v>410</v>
      </c>
      <c r="E214" s="24"/>
      <c r="F214" s="27"/>
      <c r="G214" s="27"/>
      <c r="H214" s="75"/>
      <c r="I214" s="27"/>
      <c r="J214" s="27"/>
      <c r="K214" s="18"/>
      <c r="L214" s="18"/>
      <c r="M214" s="18"/>
      <c r="N214" s="18"/>
      <c r="O214" s="18"/>
      <c r="P214" s="18"/>
      <c r="Q214" s="18"/>
      <c r="R214" s="18"/>
      <c r="S214" s="18"/>
      <c r="T214" s="18"/>
      <c r="U214" s="18"/>
      <c r="V214" s="18"/>
    </row>
    <row r="215" spans="1:22" ht="15" customHeight="1" x14ac:dyDescent="0.2">
      <c r="A215" s="9">
        <v>214</v>
      </c>
      <c r="B215" s="10" t="s">
        <v>6</v>
      </c>
      <c r="C215" s="10" t="s">
        <v>411</v>
      </c>
      <c r="D215" s="11" t="s">
        <v>412</v>
      </c>
      <c r="E215" s="24"/>
      <c r="F215" s="27"/>
      <c r="G215" s="27"/>
      <c r="H215" s="75"/>
      <c r="I215" s="27"/>
      <c r="J215" s="27"/>
      <c r="K215" s="18"/>
      <c r="L215" s="18"/>
      <c r="M215" s="18"/>
      <c r="N215" s="18"/>
      <c r="O215" s="18"/>
      <c r="P215" s="18"/>
      <c r="Q215" s="18"/>
      <c r="R215" s="18"/>
      <c r="S215" s="18"/>
      <c r="T215" s="18"/>
      <c r="U215" s="18"/>
      <c r="V215" s="18"/>
    </row>
    <row r="216" spans="1:22" ht="15" customHeight="1" x14ac:dyDescent="0.2">
      <c r="A216" s="9">
        <v>215</v>
      </c>
      <c r="B216" s="28" t="s">
        <v>87</v>
      </c>
      <c r="C216" s="10" t="s">
        <v>413</v>
      </c>
      <c r="D216" s="11" t="s">
        <v>414</v>
      </c>
      <c r="E216" s="24"/>
      <c r="F216" s="27"/>
      <c r="G216" s="27"/>
      <c r="H216" s="75"/>
      <c r="I216" s="27"/>
      <c r="J216" s="27"/>
      <c r="K216" s="18"/>
      <c r="L216" s="18"/>
      <c r="M216" s="18"/>
      <c r="N216" s="18"/>
      <c r="O216" s="18"/>
      <c r="P216" s="18"/>
      <c r="Q216" s="18"/>
      <c r="R216" s="18"/>
      <c r="S216" s="18"/>
      <c r="T216" s="18"/>
      <c r="U216" s="18"/>
      <c r="V216" s="18"/>
    </row>
    <row r="217" spans="1:22" ht="15" customHeight="1" x14ac:dyDescent="0.2">
      <c r="A217" s="9">
        <v>216</v>
      </c>
      <c r="B217" s="10" t="s">
        <v>20</v>
      </c>
      <c r="C217" s="10" t="s">
        <v>415</v>
      </c>
      <c r="D217" s="11" t="s">
        <v>416</v>
      </c>
      <c r="E217" s="24"/>
      <c r="F217" s="27"/>
      <c r="G217" s="27"/>
      <c r="H217" s="75"/>
      <c r="I217" s="27"/>
      <c r="J217" s="27"/>
      <c r="K217" s="18"/>
      <c r="L217" s="18"/>
      <c r="M217" s="18"/>
      <c r="N217" s="18"/>
      <c r="O217" s="18"/>
      <c r="P217" s="18"/>
      <c r="Q217" s="18"/>
      <c r="R217" s="18"/>
      <c r="S217" s="18"/>
      <c r="T217" s="18"/>
      <c r="U217" s="18"/>
      <c r="V217" s="18"/>
    </row>
    <row r="218" spans="1:22" ht="15" customHeight="1" x14ac:dyDescent="0.2">
      <c r="A218" s="9">
        <v>217</v>
      </c>
      <c r="B218" s="10" t="s">
        <v>6</v>
      </c>
      <c r="C218" s="10" t="s">
        <v>417</v>
      </c>
      <c r="D218" s="11" t="s">
        <v>418</v>
      </c>
      <c r="E218" s="24"/>
      <c r="F218" s="27"/>
      <c r="G218" s="27"/>
      <c r="H218" s="75"/>
      <c r="I218" s="27"/>
      <c r="J218" s="27"/>
      <c r="K218" s="18"/>
      <c r="L218" s="18"/>
      <c r="M218" s="18"/>
      <c r="N218" s="18"/>
      <c r="O218" s="18"/>
      <c r="P218" s="18"/>
      <c r="Q218" s="18"/>
      <c r="R218" s="18"/>
      <c r="S218" s="18"/>
      <c r="T218" s="18"/>
      <c r="U218" s="18"/>
      <c r="V218" s="18"/>
    </row>
    <row r="219" spans="1:22" ht="15" customHeight="1" x14ac:dyDescent="0.2">
      <c r="A219" s="9">
        <v>218</v>
      </c>
      <c r="B219" s="28" t="s">
        <v>63</v>
      </c>
      <c r="C219" s="10" t="s">
        <v>419</v>
      </c>
      <c r="D219" s="11" t="s">
        <v>333</v>
      </c>
      <c r="E219" s="24"/>
      <c r="F219" s="27"/>
      <c r="G219" s="27"/>
      <c r="H219" s="75"/>
      <c r="I219" s="27"/>
      <c r="J219" s="27"/>
      <c r="K219" s="18"/>
      <c r="L219" s="18"/>
      <c r="M219" s="18"/>
      <c r="N219" s="18"/>
      <c r="O219" s="18"/>
      <c r="P219" s="18"/>
      <c r="Q219" s="18"/>
      <c r="R219" s="18"/>
      <c r="S219" s="18"/>
      <c r="T219" s="18"/>
      <c r="U219" s="18"/>
      <c r="V219" s="18"/>
    </row>
    <row r="220" spans="1:22" ht="15" customHeight="1" x14ac:dyDescent="0.2">
      <c r="A220" s="9">
        <v>219</v>
      </c>
      <c r="B220" s="10" t="s">
        <v>6</v>
      </c>
      <c r="C220" s="10" t="s">
        <v>420</v>
      </c>
      <c r="D220" s="11" t="s">
        <v>421</v>
      </c>
      <c r="E220" s="24"/>
      <c r="F220" s="27"/>
      <c r="G220" s="27"/>
      <c r="H220" s="75"/>
      <c r="I220" s="27"/>
      <c r="J220" s="27"/>
      <c r="K220" s="18"/>
      <c r="L220" s="18"/>
      <c r="M220" s="18"/>
      <c r="N220" s="18"/>
      <c r="O220" s="18"/>
      <c r="P220" s="18"/>
      <c r="Q220" s="18"/>
      <c r="R220" s="18"/>
      <c r="S220" s="18"/>
      <c r="T220" s="18"/>
      <c r="U220" s="18"/>
      <c r="V220" s="18"/>
    </row>
    <row r="221" spans="1:22" ht="15" customHeight="1" x14ac:dyDescent="0.2">
      <c r="A221" s="9">
        <v>220</v>
      </c>
      <c r="B221" s="10" t="s">
        <v>6</v>
      </c>
      <c r="C221" s="10" t="s">
        <v>422</v>
      </c>
      <c r="D221" s="11" t="s">
        <v>423</v>
      </c>
      <c r="E221" s="24"/>
      <c r="F221" s="27"/>
      <c r="G221" s="27"/>
      <c r="H221" s="75"/>
      <c r="I221" s="27"/>
      <c r="J221" s="27"/>
      <c r="K221" s="18"/>
      <c r="L221" s="18"/>
      <c r="M221" s="18"/>
      <c r="N221" s="18"/>
      <c r="O221" s="18"/>
      <c r="P221" s="18"/>
      <c r="Q221" s="18"/>
      <c r="R221" s="18"/>
      <c r="S221" s="18"/>
      <c r="T221" s="18"/>
      <c r="U221" s="18"/>
      <c r="V221" s="18"/>
    </row>
    <row r="222" spans="1:22" ht="15" customHeight="1" x14ac:dyDescent="0.2">
      <c r="A222" s="9">
        <v>221</v>
      </c>
      <c r="B222" s="23" t="s">
        <v>20</v>
      </c>
      <c r="C222" s="23" t="s">
        <v>1039</v>
      </c>
      <c r="D222" s="23"/>
      <c r="E222" s="24"/>
      <c r="F222" s="27"/>
      <c r="G222" s="27"/>
      <c r="H222" s="75"/>
      <c r="I222" s="27"/>
      <c r="J222" s="27"/>
      <c r="K222" s="18"/>
      <c r="L222" s="18"/>
      <c r="M222" s="18"/>
      <c r="N222" s="18"/>
      <c r="O222" s="18"/>
      <c r="P222" s="18"/>
      <c r="Q222" s="18"/>
      <c r="R222" s="18"/>
      <c r="S222" s="18"/>
      <c r="T222" s="18"/>
      <c r="U222" s="18"/>
      <c r="V222" s="18"/>
    </row>
    <row r="223" spans="1:22" ht="15" customHeight="1" x14ac:dyDescent="0.2">
      <c r="A223" s="9">
        <v>222</v>
      </c>
      <c r="B223" s="28" t="s">
        <v>87</v>
      </c>
      <c r="C223" s="10" t="s">
        <v>424</v>
      </c>
      <c r="D223" s="11" t="s">
        <v>425</v>
      </c>
      <c r="E223" s="24"/>
      <c r="F223" s="27"/>
      <c r="G223" s="27"/>
      <c r="H223" s="75"/>
      <c r="I223" s="27"/>
      <c r="J223" s="27"/>
      <c r="K223" s="18"/>
      <c r="L223" s="18"/>
      <c r="M223" s="18"/>
      <c r="N223" s="18"/>
      <c r="O223" s="18"/>
      <c r="P223" s="18"/>
      <c r="Q223" s="18"/>
      <c r="R223" s="18"/>
      <c r="S223" s="18"/>
      <c r="T223" s="18"/>
      <c r="U223" s="18"/>
      <c r="V223" s="18"/>
    </row>
    <row r="224" spans="1:22" ht="15" customHeight="1" x14ac:dyDescent="0.2">
      <c r="A224" s="9">
        <v>223</v>
      </c>
      <c r="B224" s="10" t="s">
        <v>6</v>
      </c>
      <c r="C224" s="10" t="s">
        <v>426</v>
      </c>
      <c r="D224" s="11" t="s">
        <v>427</v>
      </c>
      <c r="E224" s="24"/>
      <c r="F224" s="27"/>
      <c r="G224" s="27"/>
      <c r="H224" s="75"/>
      <c r="I224" s="27"/>
      <c r="J224" s="27"/>
      <c r="K224" s="18"/>
      <c r="L224" s="18"/>
      <c r="M224" s="18"/>
      <c r="N224" s="18"/>
      <c r="O224" s="18"/>
      <c r="P224" s="18"/>
      <c r="Q224" s="18"/>
      <c r="R224" s="18"/>
      <c r="S224" s="18"/>
      <c r="T224" s="18"/>
      <c r="U224" s="18"/>
      <c r="V224" s="18"/>
    </row>
    <row r="225" spans="1:22" ht="15" customHeight="1" x14ac:dyDescent="0.2">
      <c r="A225" s="9">
        <v>224</v>
      </c>
      <c r="B225" s="10" t="s">
        <v>6</v>
      </c>
      <c r="C225" s="10" t="s">
        <v>428</v>
      </c>
      <c r="D225" s="11" t="s">
        <v>429</v>
      </c>
      <c r="E225" s="24"/>
      <c r="F225" s="27"/>
      <c r="G225" s="27"/>
      <c r="H225" s="75"/>
      <c r="I225" s="27"/>
      <c r="J225" s="27"/>
      <c r="K225" s="27"/>
      <c r="L225" s="27"/>
      <c r="M225" s="27"/>
      <c r="N225" s="27"/>
      <c r="O225" s="27"/>
      <c r="P225" s="27"/>
      <c r="Q225" s="27"/>
      <c r="R225" s="27"/>
      <c r="S225" s="27"/>
      <c r="T225" s="27"/>
      <c r="U225" s="27"/>
      <c r="V225" s="27"/>
    </row>
    <row r="226" spans="1:22" ht="15" customHeight="1" x14ac:dyDescent="0.2">
      <c r="A226" s="9">
        <v>225</v>
      </c>
      <c r="B226" s="10" t="s">
        <v>6</v>
      </c>
      <c r="C226" s="10" t="s">
        <v>430</v>
      </c>
      <c r="D226" s="11" t="s">
        <v>141</v>
      </c>
      <c r="E226" s="24"/>
      <c r="F226" s="27"/>
      <c r="G226" s="27"/>
      <c r="H226" s="75"/>
      <c r="I226" s="27"/>
      <c r="J226" s="27"/>
      <c r="K226" s="27"/>
      <c r="L226" s="27"/>
      <c r="M226" s="27"/>
      <c r="N226" s="27"/>
      <c r="O226" s="27"/>
      <c r="P226" s="27"/>
      <c r="Q226" s="27"/>
      <c r="R226" s="27"/>
      <c r="S226" s="27"/>
      <c r="T226" s="27"/>
      <c r="U226" s="27"/>
      <c r="V226" s="27"/>
    </row>
    <row r="227" spans="1:22" ht="15" customHeight="1" x14ac:dyDescent="0.2">
      <c r="A227" s="9">
        <v>226</v>
      </c>
      <c r="B227" s="28" t="s">
        <v>87</v>
      </c>
      <c r="C227" s="10" t="s">
        <v>431</v>
      </c>
      <c r="D227" s="11" t="s">
        <v>112</v>
      </c>
      <c r="E227" s="24"/>
      <c r="F227" s="27"/>
      <c r="G227" s="27"/>
      <c r="H227" s="75"/>
      <c r="I227" s="27"/>
      <c r="J227" s="27"/>
      <c r="K227" s="27"/>
      <c r="L227" s="27"/>
      <c r="M227" s="27"/>
      <c r="N227" s="27"/>
      <c r="O227" s="27"/>
      <c r="P227" s="27"/>
      <c r="Q227" s="27"/>
      <c r="R227" s="27"/>
      <c r="S227" s="27"/>
      <c r="T227" s="27"/>
      <c r="U227" s="27"/>
      <c r="V227" s="27"/>
    </row>
    <row r="228" spans="1:22" ht="15" customHeight="1" x14ac:dyDescent="0.2">
      <c r="A228" s="9">
        <v>227</v>
      </c>
      <c r="B228" s="10" t="s">
        <v>6</v>
      </c>
      <c r="C228" s="11" t="s">
        <v>432</v>
      </c>
      <c r="D228" s="11" t="s">
        <v>433</v>
      </c>
      <c r="E228" s="24"/>
      <c r="F228" s="27"/>
      <c r="G228" s="27"/>
      <c r="H228" s="75"/>
      <c r="I228" s="27"/>
      <c r="J228" s="27"/>
      <c r="K228" s="27"/>
      <c r="L228" s="27"/>
      <c r="M228" s="27"/>
      <c r="N228" s="27"/>
      <c r="O228" s="27"/>
      <c r="P228" s="27"/>
      <c r="Q228" s="27"/>
      <c r="R228" s="27"/>
      <c r="S228" s="27"/>
      <c r="T228" s="27"/>
      <c r="U228" s="27"/>
      <c r="V228" s="27"/>
    </row>
    <row r="229" spans="1:22" ht="15" customHeight="1" x14ac:dyDescent="0.2">
      <c r="A229" s="9">
        <v>228</v>
      </c>
      <c r="B229" s="10" t="s">
        <v>20</v>
      </c>
      <c r="C229" s="10" t="s">
        <v>434</v>
      </c>
      <c r="D229" s="11" t="s">
        <v>435</v>
      </c>
      <c r="E229" s="24"/>
      <c r="F229" s="27"/>
      <c r="G229" s="27"/>
      <c r="H229" s="75"/>
      <c r="I229" s="27"/>
      <c r="J229" s="27"/>
      <c r="K229" s="27"/>
      <c r="L229" s="27"/>
      <c r="M229" s="27"/>
      <c r="N229" s="27"/>
      <c r="O229" s="27"/>
      <c r="P229" s="27"/>
      <c r="Q229" s="27"/>
      <c r="R229" s="27"/>
      <c r="S229" s="27"/>
      <c r="T229" s="27"/>
      <c r="U229" s="27"/>
      <c r="V229" s="27"/>
    </row>
    <row r="230" spans="1:22" ht="15" customHeight="1" x14ac:dyDescent="0.2">
      <c r="A230" s="9">
        <v>229</v>
      </c>
      <c r="B230" s="145" t="s">
        <v>6</v>
      </c>
      <c r="C230" s="145" t="s">
        <v>436</v>
      </c>
      <c r="D230" s="146" t="s">
        <v>268</v>
      </c>
      <c r="E230" s="24"/>
      <c r="F230" s="27"/>
      <c r="G230" s="27"/>
      <c r="H230" s="75"/>
      <c r="I230" s="27"/>
      <c r="J230" s="27"/>
      <c r="K230" s="18"/>
      <c r="L230" s="27"/>
      <c r="M230" s="27"/>
      <c r="N230" s="18"/>
      <c r="O230" s="18"/>
      <c r="P230" s="18"/>
      <c r="Q230" s="18"/>
      <c r="R230" s="18"/>
      <c r="S230" s="18"/>
      <c r="T230" s="18"/>
      <c r="U230" s="18"/>
      <c r="V230" s="18"/>
    </row>
    <row r="231" spans="1:22" ht="15" customHeight="1" x14ac:dyDescent="0.2">
      <c r="A231" s="9">
        <v>230</v>
      </c>
      <c r="B231" s="148" t="s">
        <v>87</v>
      </c>
      <c r="C231" s="148" t="s">
        <v>437</v>
      </c>
      <c r="D231" s="152" t="s">
        <v>317</v>
      </c>
      <c r="E231" s="144"/>
      <c r="F231" s="27"/>
      <c r="G231" s="27"/>
      <c r="H231" s="75"/>
      <c r="I231" s="27"/>
      <c r="J231" s="27"/>
      <c r="K231" s="18"/>
      <c r="L231" s="27"/>
      <c r="M231" s="27"/>
      <c r="N231" s="18"/>
      <c r="O231" s="18"/>
      <c r="P231" s="18"/>
      <c r="Q231" s="18"/>
      <c r="R231" s="18"/>
      <c r="S231" s="18"/>
      <c r="T231" s="18"/>
      <c r="U231" s="18"/>
      <c r="V231" s="18"/>
    </row>
    <row r="232" spans="1:22" ht="15" customHeight="1" x14ac:dyDescent="0.2">
      <c r="A232" s="9">
        <v>231</v>
      </c>
      <c r="B232" s="148" t="s">
        <v>20</v>
      </c>
      <c r="C232" s="148" t="s">
        <v>438</v>
      </c>
      <c r="D232" s="152" t="s">
        <v>246</v>
      </c>
      <c r="E232" s="144"/>
      <c r="F232" s="27"/>
      <c r="G232" s="27"/>
      <c r="H232" s="75"/>
      <c r="I232" s="27"/>
      <c r="J232" s="27"/>
      <c r="K232" s="18"/>
      <c r="L232" s="27"/>
      <c r="M232" s="27"/>
      <c r="N232" s="18"/>
      <c r="O232" s="18"/>
      <c r="P232" s="18"/>
      <c r="Q232" s="18"/>
      <c r="R232" s="18"/>
      <c r="S232" s="18"/>
      <c r="T232" s="18"/>
      <c r="U232" s="18"/>
      <c r="V232" s="18"/>
    </row>
    <row r="233" spans="1:22" ht="15" customHeight="1" x14ac:dyDescent="0.2">
      <c r="A233" s="9">
        <v>232</v>
      </c>
      <c r="B233" s="149"/>
      <c r="C233" s="152" t="s">
        <v>439</v>
      </c>
      <c r="D233" s="152" t="s">
        <v>440</v>
      </c>
      <c r="E233" s="144"/>
      <c r="F233" s="27"/>
      <c r="G233" s="27"/>
      <c r="H233" s="75"/>
      <c r="I233" s="27"/>
      <c r="J233" s="27"/>
      <c r="K233" s="18"/>
      <c r="L233" s="27"/>
      <c r="M233" s="27"/>
      <c r="N233" s="18"/>
      <c r="O233" s="18"/>
      <c r="P233" s="18"/>
      <c r="Q233" s="18"/>
      <c r="R233" s="18"/>
      <c r="S233" s="18"/>
      <c r="T233" s="18"/>
      <c r="U233" s="18"/>
      <c r="V233" s="18"/>
    </row>
    <row r="234" spans="1:22" ht="15" customHeight="1" x14ac:dyDescent="0.2">
      <c r="A234" s="9">
        <v>233</v>
      </c>
      <c r="B234" s="147" t="s">
        <v>167</v>
      </c>
      <c r="C234" s="148" t="s">
        <v>441</v>
      </c>
      <c r="D234" s="152" t="s">
        <v>442</v>
      </c>
      <c r="E234" s="144"/>
      <c r="F234" s="27"/>
      <c r="G234" s="27"/>
      <c r="H234" s="75"/>
      <c r="I234" s="27"/>
      <c r="J234" s="27"/>
      <c r="K234" s="18"/>
      <c r="L234" s="27"/>
      <c r="M234" s="27"/>
      <c r="N234" s="18"/>
      <c r="O234" s="18"/>
      <c r="P234" s="18"/>
      <c r="Q234" s="18"/>
      <c r="R234" s="18"/>
      <c r="S234" s="18"/>
      <c r="T234" s="18"/>
      <c r="U234" s="18"/>
      <c r="V234" s="18"/>
    </row>
    <row r="235" spans="1:22" ht="15" customHeight="1" x14ac:dyDescent="0.2">
      <c r="A235" s="9">
        <v>234</v>
      </c>
      <c r="B235" s="147" t="s">
        <v>20</v>
      </c>
      <c r="C235" s="148" t="s">
        <v>443</v>
      </c>
      <c r="D235" s="152" t="s">
        <v>444</v>
      </c>
      <c r="E235" s="144"/>
      <c r="F235" s="27"/>
      <c r="G235" s="27"/>
      <c r="H235" s="75"/>
      <c r="I235" s="27"/>
      <c r="J235" s="27"/>
      <c r="K235" s="18"/>
      <c r="L235" s="27"/>
      <c r="M235" s="27"/>
      <c r="N235" s="18"/>
      <c r="O235" s="18"/>
      <c r="P235" s="18"/>
      <c r="Q235" s="18"/>
      <c r="R235" s="18"/>
      <c r="S235" s="18"/>
      <c r="T235" s="18"/>
      <c r="U235" s="18"/>
      <c r="V235" s="18"/>
    </row>
    <row r="236" spans="1:22" ht="15" customHeight="1" x14ac:dyDescent="0.2">
      <c r="A236" s="9">
        <v>235</v>
      </c>
      <c r="B236" s="148" t="s">
        <v>6</v>
      </c>
      <c r="C236" s="152" t="s">
        <v>445</v>
      </c>
      <c r="D236" s="152" t="s">
        <v>446</v>
      </c>
      <c r="E236" s="144"/>
      <c r="F236" s="27"/>
      <c r="G236" s="27"/>
      <c r="H236" s="75"/>
      <c r="I236" s="27"/>
      <c r="J236" s="27"/>
      <c r="K236" s="18"/>
      <c r="L236" s="27"/>
      <c r="M236" s="27"/>
      <c r="N236" s="18"/>
      <c r="O236" s="18"/>
      <c r="P236" s="18"/>
      <c r="Q236" s="18"/>
      <c r="R236" s="18"/>
      <c r="S236" s="18"/>
      <c r="T236" s="18"/>
      <c r="U236" s="18"/>
      <c r="V236" s="18"/>
    </row>
    <row r="237" spans="1:22" ht="15" customHeight="1" x14ac:dyDescent="0.2">
      <c r="A237" s="9">
        <v>236</v>
      </c>
      <c r="B237" s="147" t="s">
        <v>87</v>
      </c>
      <c r="C237" s="148" t="s">
        <v>447</v>
      </c>
      <c r="D237" s="152" t="s">
        <v>448</v>
      </c>
      <c r="E237" s="144"/>
      <c r="F237" s="27"/>
      <c r="G237" s="27"/>
      <c r="H237" s="75"/>
      <c r="I237" s="27"/>
      <c r="J237" s="27"/>
      <c r="K237" s="18"/>
      <c r="L237" s="18"/>
      <c r="M237" s="18"/>
      <c r="N237" s="18"/>
      <c r="O237" s="18"/>
      <c r="P237" s="18"/>
      <c r="Q237" s="18"/>
      <c r="R237" s="18"/>
      <c r="S237" s="18"/>
      <c r="T237" s="18"/>
      <c r="U237" s="18"/>
      <c r="V237" s="18"/>
    </row>
    <row r="238" spans="1:22" ht="15" customHeight="1" x14ac:dyDescent="0.2">
      <c r="A238" s="9">
        <v>237</v>
      </c>
      <c r="B238" s="297" t="s">
        <v>20</v>
      </c>
      <c r="C238" s="297" t="s">
        <v>1064</v>
      </c>
      <c r="D238" s="297" t="s">
        <v>1065</v>
      </c>
      <c r="E238" s="27"/>
      <c r="F238" s="27"/>
      <c r="G238" s="27"/>
      <c r="H238" s="75"/>
      <c r="I238" s="27"/>
      <c r="J238" s="27"/>
      <c r="K238" s="18"/>
      <c r="L238" s="18"/>
      <c r="M238" s="18"/>
      <c r="N238" s="18"/>
      <c r="O238" s="18"/>
      <c r="P238" s="18"/>
      <c r="Q238" s="18"/>
      <c r="R238" s="18"/>
      <c r="S238" s="18"/>
      <c r="T238" s="18"/>
      <c r="U238" s="18"/>
      <c r="V238" s="18"/>
    </row>
    <row r="239" spans="1:22" ht="15" customHeight="1" x14ac:dyDescent="0.2">
      <c r="A239" s="9">
        <v>238</v>
      </c>
      <c r="B239" s="297" t="s">
        <v>1066</v>
      </c>
      <c r="C239" s="297" t="s">
        <v>1067</v>
      </c>
      <c r="D239" s="297" t="s">
        <v>1068</v>
      </c>
      <c r="E239" s="27"/>
      <c r="F239" s="27"/>
      <c r="G239" s="27"/>
      <c r="H239" s="75"/>
      <c r="I239" s="27"/>
      <c r="J239" s="27"/>
      <c r="K239" s="18"/>
      <c r="L239" s="18"/>
      <c r="M239" s="18"/>
      <c r="N239" s="18"/>
      <c r="O239" s="18"/>
      <c r="P239" s="18"/>
      <c r="Q239" s="18"/>
      <c r="R239" s="18"/>
      <c r="S239" s="18"/>
      <c r="T239" s="18"/>
      <c r="U239" s="18"/>
      <c r="V239" s="18"/>
    </row>
    <row r="240" spans="1:22" ht="15" customHeight="1" x14ac:dyDescent="0.2">
      <c r="A240" s="9">
        <v>239</v>
      </c>
      <c r="B240" s="297" t="s">
        <v>20</v>
      </c>
      <c r="C240" s="297" t="s">
        <v>1069</v>
      </c>
      <c r="D240" s="297" t="s">
        <v>1065</v>
      </c>
      <c r="E240" s="27"/>
      <c r="F240" s="27"/>
      <c r="G240" s="27"/>
      <c r="H240" s="75"/>
      <c r="I240" s="27"/>
      <c r="J240" s="27"/>
      <c r="K240" s="18"/>
      <c r="L240" s="18"/>
      <c r="M240" s="18"/>
      <c r="N240" s="18"/>
      <c r="O240" s="18"/>
      <c r="P240" s="18"/>
      <c r="Q240" s="18"/>
      <c r="R240" s="18"/>
      <c r="S240" s="18"/>
      <c r="T240" s="18"/>
      <c r="U240" s="18"/>
      <c r="V240" s="18"/>
    </row>
    <row r="241" spans="1:22" ht="15" customHeight="1" x14ac:dyDescent="0.2">
      <c r="A241" s="9">
        <v>240</v>
      </c>
      <c r="B241" s="297" t="s">
        <v>6</v>
      </c>
      <c r="C241" s="297" t="s">
        <v>1070</v>
      </c>
      <c r="D241" s="297" t="s">
        <v>1071</v>
      </c>
      <c r="E241" s="27"/>
      <c r="F241" s="27"/>
      <c r="G241" s="27"/>
      <c r="H241" s="75"/>
      <c r="I241" s="27"/>
      <c r="J241" s="27"/>
      <c r="K241" s="18"/>
      <c r="L241" s="18"/>
      <c r="M241" s="18"/>
      <c r="N241" s="18"/>
      <c r="O241" s="18"/>
      <c r="P241" s="18"/>
      <c r="Q241" s="18"/>
      <c r="R241" s="18"/>
      <c r="S241" s="18"/>
      <c r="T241" s="18"/>
      <c r="U241" s="18"/>
      <c r="V241" s="18"/>
    </row>
    <row r="242" spans="1:22" ht="15" customHeight="1" x14ac:dyDescent="0.2">
      <c r="A242" s="9">
        <v>241</v>
      </c>
      <c r="B242" s="297" t="s">
        <v>6</v>
      </c>
      <c r="C242" s="297" t="s">
        <v>1073</v>
      </c>
      <c r="D242" s="297" t="s">
        <v>1075</v>
      </c>
      <c r="E242" s="27"/>
      <c r="F242" s="27"/>
      <c r="G242" s="27"/>
      <c r="H242" s="75"/>
      <c r="I242" s="27"/>
      <c r="J242" s="27"/>
      <c r="K242" s="18"/>
      <c r="L242" s="18"/>
      <c r="M242" s="18"/>
      <c r="N242" s="18"/>
      <c r="O242" s="18"/>
      <c r="P242" s="18"/>
      <c r="Q242" s="18"/>
      <c r="R242" s="18"/>
      <c r="S242" s="18"/>
      <c r="T242" s="18"/>
      <c r="U242" s="18"/>
      <c r="V242" s="18"/>
    </row>
    <row r="243" spans="1:22" ht="15" customHeight="1" x14ac:dyDescent="0.2">
      <c r="A243" s="372">
        <v>242</v>
      </c>
      <c r="B243" s="297" t="s">
        <v>20</v>
      </c>
      <c r="C243" s="297" t="s">
        <v>1081</v>
      </c>
      <c r="D243" s="297" t="s">
        <v>1082</v>
      </c>
      <c r="E243" s="144"/>
      <c r="F243" s="27"/>
      <c r="G243" s="27"/>
      <c r="H243" s="75"/>
      <c r="I243" s="27"/>
      <c r="J243" s="27"/>
      <c r="K243" s="18"/>
      <c r="L243" s="18"/>
      <c r="M243" s="18"/>
      <c r="N243" s="18"/>
      <c r="O243" s="18"/>
      <c r="P243" s="18"/>
      <c r="Q243" s="18"/>
      <c r="R243" s="18"/>
      <c r="S243" s="18"/>
      <c r="T243" s="18"/>
      <c r="U243" s="18"/>
      <c r="V243" s="18"/>
    </row>
    <row r="244" spans="1:22" ht="15" customHeight="1" x14ac:dyDescent="0.2">
      <c r="A244" s="9">
        <v>243</v>
      </c>
      <c r="B244" s="373"/>
      <c r="C244" s="374"/>
      <c r="D244" s="374"/>
      <c r="E244" s="27"/>
      <c r="F244" s="27"/>
      <c r="G244" s="27"/>
      <c r="H244" s="75"/>
      <c r="I244" s="27"/>
      <c r="J244" s="27"/>
      <c r="K244" s="18"/>
      <c r="L244" s="18"/>
      <c r="M244" s="18"/>
      <c r="N244" s="18"/>
      <c r="O244" s="18"/>
      <c r="P244" s="18"/>
      <c r="Q244" s="18"/>
      <c r="R244" s="18"/>
      <c r="S244" s="18"/>
      <c r="T244" s="18"/>
      <c r="U244" s="18"/>
      <c r="V244" s="18"/>
    </row>
    <row r="245" spans="1:22" ht="15" customHeight="1" x14ac:dyDescent="0.2">
      <c r="A245" s="9">
        <v>244</v>
      </c>
      <c r="B245" s="24"/>
      <c r="C245" s="27"/>
      <c r="D245" s="27"/>
      <c r="E245" s="27"/>
      <c r="F245" s="27"/>
      <c r="G245" s="27"/>
      <c r="H245" s="75"/>
      <c r="I245" s="27"/>
      <c r="J245" s="27"/>
      <c r="K245" s="18"/>
      <c r="L245" s="18"/>
      <c r="M245" s="18"/>
      <c r="N245" s="18"/>
      <c r="O245" s="18"/>
      <c r="P245" s="18"/>
      <c r="Q245" s="18"/>
      <c r="R245" s="18"/>
      <c r="S245" s="18"/>
      <c r="T245" s="18"/>
      <c r="U245" s="18"/>
      <c r="V245" s="18"/>
    </row>
    <row r="246" spans="1:22" ht="15" customHeight="1" x14ac:dyDescent="0.2">
      <c r="A246" s="9">
        <v>245</v>
      </c>
      <c r="B246" s="24"/>
      <c r="C246" s="27"/>
      <c r="D246" s="27"/>
      <c r="E246" s="27"/>
      <c r="F246" s="27"/>
      <c r="G246" s="27"/>
      <c r="H246" s="75"/>
      <c r="I246" s="27"/>
      <c r="J246" s="27"/>
      <c r="K246" s="18"/>
      <c r="L246" s="18"/>
      <c r="M246" s="18"/>
      <c r="N246" s="18"/>
      <c r="O246" s="18"/>
      <c r="P246" s="18"/>
      <c r="Q246" s="18"/>
      <c r="R246" s="18"/>
      <c r="S246" s="18"/>
      <c r="T246" s="18"/>
      <c r="U246" s="18"/>
      <c r="V246" s="18"/>
    </row>
    <row r="247" spans="1:22" ht="15" customHeight="1" x14ac:dyDescent="0.2">
      <c r="A247" s="9">
        <v>246</v>
      </c>
      <c r="B247" s="24"/>
      <c r="C247" s="27"/>
      <c r="D247" s="27"/>
      <c r="E247" s="27"/>
      <c r="F247" s="27"/>
      <c r="G247" s="27"/>
      <c r="H247" s="75"/>
      <c r="I247" s="27"/>
      <c r="J247" s="27"/>
      <c r="K247" s="18"/>
      <c r="L247" s="18"/>
      <c r="M247" s="18"/>
      <c r="N247" s="18"/>
      <c r="O247" s="18"/>
      <c r="P247" s="18"/>
      <c r="Q247" s="18"/>
      <c r="R247" s="18"/>
      <c r="S247" s="18"/>
      <c r="T247" s="18"/>
      <c r="U247" s="18"/>
      <c r="V247" s="18"/>
    </row>
    <row r="248" spans="1:22" ht="15" customHeight="1" x14ac:dyDescent="0.2">
      <c r="A248" s="9">
        <v>247</v>
      </c>
      <c r="B248" s="24"/>
      <c r="C248" s="27"/>
      <c r="D248" s="27"/>
      <c r="E248" s="27"/>
      <c r="F248" s="27"/>
      <c r="G248" s="27"/>
      <c r="H248" s="75"/>
      <c r="I248" s="27"/>
      <c r="J248" s="27"/>
      <c r="K248" s="18"/>
      <c r="L248" s="18"/>
      <c r="M248" s="18"/>
      <c r="N248" s="18"/>
      <c r="O248" s="18"/>
      <c r="P248" s="18"/>
      <c r="Q248" s="18"/>
      <c r="R248" s="18"/>
      <c r="S248" s="18"/>
      <c r="T248" s="18"/>
      <c r="U248" s="18"/>
      <c r="V248" s="18"/>
    </row>
    <row r="249" spans="1:22" ht="15" customHeight="1" x14ac:dyDescent="0.2">
      <c r="A249" s="9">
        <v>248</v>
      </c>
      <c r="B249" s="24"/>
      <c r="C249" s="27"/>
      <c r="D249" s="27"/>
      <c r="E249" s="27"/>
      <c r="F249" s="27"/>
      <c r="G249" s="27"/>
      <c r="H249" s="75"/>
      <c r="I249" s="27"/>
      <c r="J249" s="27"/>
      <c r="K249" s="18"/>
      <c r="L249" s="18"/>
      <c r="M249" s="18"/>
      <c r="N249" s="18"/>
      <c r="O249" s="18"/>
      <c r="P249" s="18"/>
      <c r="Q249" s="18"/>
      <c r="R249" s="18"/>
      <c r="S249" s="18"/>
      <c r="T249" s="18"/>
      <c r="U249" s="18"/>
      <c r="V249" s="18"/>
    </row>
    <row r="250" spans="1:22" ht="15" customHeight="1" x14ac:dyDescent="0.2">
      <c r="A250" s="9">
        <v>249</v>
      </c>
      <c r="B250" s="24"/>
      <c r="C250" s="27"/>
      <c r="D250" s="27"/>
      <c r="E250" s="27"/>
      <c r="F250" s="27"/>
      <c r="G250" s="27"/>
      <c r="H250" s="75"/>
      <c r="I250" s="27"/>
      <c r="J250" s="27"/>
      <c r="K250" s="18"/>
      <c r="L250" s="18"/>
      <c r="M250" s="18"/>
      <c r="N250" s="18"/>
      <c r="O250" s="18"/>
      <c r="P250" s="18"/>
      <c r="Q250" s="18"/>
      <c r="R250" s="18"/>
      <c r="S250" s="18"/>
      <c r="T250" s="18"/>
      <c r="U250" s="18"/>
      <c r="V250" s="18"/>
    </row>
    <row r="251" spans="1:22" ht="15" customHeight="1" x14ac:dyDescent="0.2">
      <c r="A251" s="9">
        <v>250</v>
      </c>
      <c r="B251" s="24"/>
      <c r="C251" s="27"/>
      <c r="D251" s="27"/>
      <c r="E251" s="27"/>
      <c r="F251" s="27"/>
      <c r="G251" s="27"/>
      <c r="H251" s="75"/>
      <c r="I251" s="27"/>
      <c r="J251" s="27"/>
      <c r="K251" s="18"/>
      <c r="L251" s="18"/>
      <c r="M251" s="18"/>
      <c r="N251" s="18"/>
      <c r="O251" s="18"/>
      <c r="P251" s="18"/>
      <c r="Q251" s="18"/>
      <c r="R251" s="18"/>
      <c r="S251" s="18"/>
      <c r="T251" s="18"/>
      <c r="U251" s="18"/>
      <c r="V251" s="18"/>
    </row>
    <row r="252" spans="1:22" ht="15" customHeight="1" x14ac:dyDescent="0.2">
      <c r="A252" s="9">
        <v>251</v>
      </c>
      <c r="B252" s="24"/>
      <c r="C252" s="27"/>
      <c r="D252" s="27"/>
      <c r="E252" s="27"/>
      <c r="F252" s="27"/>
      <c r="G252" s="27"/>
      <c r="H252" s="75"/>
      <c r="I252" s="27"/>
      <c r="J252" s="27"/>
      <c r="K252" s="18"/>
      <c r="L252" s="18"/>
      <c r="M252" s="18"/>
      <c r="N252" s="18"/>
      <c r="O252" s="18"/>
      <c r="P252" s="18"/>
      <c r="Q252" s="18"/>
      <c r="R252" s="18"/>
      <c r="S252" s="18"/>
      <c r="T252" s="18"/>
      <c r="U252" s="18"/>
      <c r="V252" s="18"/>
    </row>
    <row r="253" spans="1:22" ht="15" customHeight="1" x14ac:dyDescent="0.2">
      <c r="A253" s="9">
        <v>252</v>
      </c>
      <c r="B253" s="24"/>
      <c r="C253" s="27"/>
      <c r="D253" s="27"/>
      <c r="E253" s="27"/>
      <c r="F253" s="27"/>
      <c r="G253" s="27"/>
      <c r="H253" s="75"/>
      <c r="I253" s="27"/>
      <c r="J253" s="27"/>
      <c r="K253" s="18"/>
      <c r="L253" s="18"/>
      <c r="M253" s="18"/>
      <c r="N253" s="18"/>
      <c r="O253" s="18"/>
      <c r="P253" s="18"/>
      <c r="Q253" s="18"/>
      <c r="R253" s="18"/>
      <c r="S253" s="18"/>
      <c r="T253" s="18"/>
      <c r="U253" s="18"/>
      <c r="V253" s="18"/>
    </row>
    <row r="254" spans="1:22" ht="15" customHeight="1" x14ac:dyDescent="0.2">
      <c r="A254" s="9">
        <v>253</v>
      </c>
      <c r="B254" s="24"/>
      <c r="C254" s="27"/>
      <c r="D254" s="27"/>
      <c r="E254" s="27"/>
      <c r="F254" s="27"/>
      <c r="G254" s="27"/>
      <c r="H254" s="75"/>
      <c r="I254" s="27"/>
      <c r="J254" s="27"/>
      <c r="K254" s="18"/>
      <c r="L254" s="18"/>
      <c r="M254" s="18"/>
      <c r="N254" s="18"/>
      <c r="O254" s="18"/>
      <c r="P254" s="18"/>
      <c r="Q254" s="18"/>
      <c r="R254" s="18"/>
      <c r="S254" s="18"/>
      <c r="T254" s="18"/>
      <c r="U254" s="18"/>
      <c r="V254" s="18"/>
    </row>
    <row r="255" spans="1:22" ht="15" customHeight="1" x14ac:dyDescent="0.2">
      <c r="A255" s="9">
        <v>254</v>
      </c>
      <c r="B255" s="24"/>
      <c r="C255" s="27"/>
      <c r="D255" s="27"/>
      <c r="E255" s="27"/>
      <c r="F255" s="27"/>
      <c r="G255" s="27"/>
      <c r="H255" s="75"/>
      <c r="I255" s="27"/>
      <c r="J255" s="27"/>
      <c r="K255" s="18"/>
      <c r="L255" s="18"/>
      <c r="M255" s="18"/>
      <c r="N255" s="18"/>
      <c r="O255" s="18"/>
      <c r="P255" s="18"/>
      <c r="Q255" s="18"/>
      <c r="R255" s="18"/>
      <c r="S255" s="18"/>
      <c r="T255" s="18"/>
      <c r="U255" s="18"/>
      <c r="V255" s="18"/>
    </row>
    <row r="256" spans="1:22" ht="15" customHeight="1" x14ac:dyDescent="0.2">
      <c r="A256" s="9">
        <v>255</v>
      </c>
      <c r="B256" s="24"/>
      <c r="C256" s="27"/>
      <c r="D256" s="27"/>
      <c r="E256" s="27"/>
      <c r="F256" s="27"/>
      <c r="G256" s="27"/>
      <c r="H256" s="75"/>
      <c r="I256" s="27"/>
      <c r="J256" s="27"/>
      <c r="K256" s="18"/>
      <c r="L256" s="18"/>
      <c r="M256" s="18"/>
      <c r="N256" s="18"/>
      <c r="O256" s="18"/>
      <c r="P256" s="18"/>
      <c r="Q256" s="18"/>
      <c r="R256" s="18"/>
      <c r="S256" s="18"/>
      <c r="T256" s="18"/>
      <c r="U256" s="18"/>
      <c r="V256" s="18"/>
    </row>
    <row r="257" spans="1:22" ht="15" customHeight="1" x14ac:dyDescent="0.2">
      <c r="A257" s="9">
        <v>256</v>
      </c>
      <c r="B257" s="24"/>
      <c r="C257" s="27"/>
      <c r="D257" s="27"/>
      <c r="E257" s="27"/>
      <c r="F257" s="27"/>
      <c r="G257" s="27"/>
      <c r="H257" s="75"/>
      <c r="I257" s="27"/>
      <c r="J257" s="27"/>
      <c r="K257" s="18"/>
      <c r="L257" s="18"/>
      <c r="M257" s="18"/>
      <c r="N257" s="18"/>
      <c r="O257" s="18"/>
      <c r="P257" s="18"/>
      <c r="Q257" s="18"/>
      <c r="R257" s="18"/>
      <c r="S257" s="18"/>
      <c r="T257" s="18"/>
      <c r="U257" s="18"/>
      <c r="V257" s="18"/>
    </row>
    <row r="258" spans="1:22" ht="15" customHeight="1" x14ac:dyDescent="0.2">
      <c r="A258" s="9">
        <v>257</v>
      </c>
      <c r="B258" s="24"/>
      <c r="C258" s="27"/>
      <c r="D258" s="27"/>
      <c r="E258" s="27"/>
      <c r="F258" s="27"/>
      <c r="G258" s="27"/>
      <c r="H258" s="75"/>
      <c r="I258" s="27"/>
      <c r="J258" s="27"/>
      <c r="K258" s="18"/>
      <c r="L258" s="18"/>
      <c r="M258" s="18"/>
      <c r="N258" s="18"/>
      <c r="O258" s="18"/>
      <c r="P258" s="18"/>
      <c r="Q258" s="18"/>
      <c r="R258" s="18"/>
      <c r="S258" s="18"/>
      <c r="T258" s="18"/>
      <c r="U258" s="18"/>
      <c r="V258" s="18"/>
    </row>
    <row r="259" spans="1:22" ht="15" customHeight="1" x14ac:dyDescent="0.2">
      <c r="A259" s="9">
        <v>258</v>
      </c>
      <c r="B259" s="24"/>
      <c r="C259" s="27"/>
      <c r="D259" s="27"/>
      <c r="E259" s="27"/>
      <c r="F259" s="27"/>
      <c r="G259" s="27"/>
      <c r="H259" s="75"/>
      <c r="I259" s="27"/>
      <c r="J259" s="27"/>
      <c r="K259" s="18"/>
      <c r="L259" s="18"/>
      <c r="M259" s="18"/>
      <c r="N259" s="18"/>
      <c r="O259" s="18"/>
      <c r="P259" s="18"/>
      <c r="Q259" s="18"/>
      <c r="R259" s="18"/>
      <c r="S259" s="18"/>
      <c r="T259" s="18"/>
      <c r="U259" s="18"/>
      <c r="V259" s="18"/>
    </row>
    <row r="260" spans="1:22" ht="15" customHeight="1" x14ac:dyDescent="0.2">
      <c r="A260" s="9">
        <v>259</v>
      </c>
      <c r="B260" s="24"/>
      <c r="C260" s="27"/>
      <c r="D260" s="27"/>
      <c r="E260" s="27"/>
      <c r="F260" s="27"/>
      <c r="G260" s="27"/>
      <c r="H260" s="75"/>
      <c r="I260" s="27"/>
      <c r="J260" s="27"/>
      <c r="K260" s="18"/>
      <c r="L260" s="18"/>
      <c r="M260" s="18"/>
      <c r="N260" s="18"/>
      <c r="O260" s="18"/>
      <c r="P260" s="18"/>
      <c r="Q260" s="18"/>
      <c r="R260" s="18"/>
      <c r="S260" s="18"/>
      <c r="T260" s="18"/>
      <c r="U260" s="18"/>
      <c r="V260" s="18"/>
    </row>
    <row r="261" spans="1:22" ht="15" customHeight="1" x14ac:dyDescent="0.2">
      <c r="A261" s="9">
        <v>260</v>
      </c>
      <c r="B261" s="24"/>
      <c r="C261" s="27"/>
      <c r="D261" s="27"/>
      <c r="E261" s="27"/>
      <c r="F261" s="27"/>
      <c r="G261" s="27"/>
      <c r="H261" s="75"/>
      <c r="I261" s="27"/>
      <c r="J261" s="27"/>
      <c r="K261" s="18"/>
      <c r="L261" s="18"/>
      <c r="M261" s="18"/>
      <c r="N261" s="18"/>
      <c r="O261" s="18"/>
      <c r="P261" s="18"/>
      <c r="Q261" s="18"/>
      <c r="R261" s="18"/>
      <c r="S261" s="18"/>
      <c r="T261" s="18"/>
      <c r="U261" s="18"/>
      <c r="V261" s="18"/>
    </row>
    <row r="262" spans="1:22" ht="15" customHeight="1" x14ac:dyDescent="0.2">
      <c r="A262" s="9">
        <v>261</v>
      </c>
      <c r="B262" s="24"/>
      <c r="C262" s="27"/>
      <c r="D262" s="27"/>
      <c r="E262" s="27"/>
      <c r="F262" s="27"/>
      <c r="G262" s="27"/>
      <c r="H262" s="75"/>
      <c r="I262" s="27"/>
      <c r="J262" s="27"/>
      <c r="K262" s="18"/>
      <c r="L262" s="18"/>
      <c r="M262" s="18"/>
      <c r="N262" s="18"/>
      <c r="O262" s="18"/>
      <c r="P262" s="18"/>
      <c r="Q262" s="18"/>
      <c r="R262" s="18"/>
      <c r="S262" s="18"/>
      <c r="T262" s="18"/>
      <c r="U262" s="18"/>
      <c r="V262" s="18"/>
    </row>
    <row r="263" spans="1:22" ht="15" customHeight="1" x14ac:dyDescent="0.2">
      <c r="A263" s="9">
        <v>262</v>
      </c>
      <c r="B263" s="24"/>
      <c r="C263" s="27"/>
      <c r="D263" s="27"/>
      <c r="E263" s="27"/>
      <c r="F263" s="27"/>
      <c r="G263" s="27"/>
      <c r="H263" s="75"/>
      <c r="I263" s="27"/>
      <c r="J263" s="27"/>
      <c r="K263" s="18"/>
      <c r="L263" s="18"/>
      <c r="M263" s="18"/>
      <c r="N263" s="18"/>
      <c r="O263" s="18"/>
      <c r="P263" s="18"/>
      <c r="Q263" s="18"/>
      <c r="R263" s="18"/>
      <c r="S263" s="18"/>
      <c r="T263" s="18"/>
      <c r="U263" s="18"/>
      <c r="V263" s="18"/>
    </row>
    <row r="264" spans="1:22" ht="15" customHeight="1" x14ac:dyDescent="0.2">
      <c r="A264" s="9">
        <v>263</v>
      </c>
      <c r="B264" s="24"/>
      <c r="C264" s="27"/>
      <c r="D264" s="27"/>
      <c r="E264" s="27"/>
      <c r="F264" s="27"/>
      <c r="G264" s="27"/>
      <c r="H264" s="75"/>
      <c r="I264" s="27"/>
      <c r="J264" s="27"/>
      <c r="K264" s="18"/>
      <c r="L264" s="18"/>
      <c r="M264" s="18"/>
      <c r="N264" s="18"/>
      <c r="O264" s="18"/>
      <c r="P264" s="18"/>
      <c r="Q264" s="18"/>
      <c r="R264" s="18"/>
      <c r="S264" s="18"/>
      <c r="T264" s="18"/>
      <c r="U264" s="18"/>
      <c r="V264" s="18"/>
    </row>
    <row r="265" spans="1:22" ht="15" customHeight="1" x14ac:dyDescent="0.2">
      <c r="A265" s="9">
        <v>264</v>
      </c>
      <c r="B265" s="24"/>
      <c r="C265" s="27"/>
      <c r="D265" s="27"/>
      <c r="E265" s="27"/>
      <c r="F265" s="27"/>
      <c r="G265" s="27"/>
      <c r="H265" s="75"/>
      <c r="I265" s="27"/>
      <c r="J265" s="27"/>
      <c r="K265" s="18"/>
      <c r="L265" s="18"/>
      <c r="M265" s="18"/>
      <c r="N265" s="18"/>
      <c r="O265" s="18"/>
      <c r="P265" s="18"/>
      <c r="Q265" s="18"/>
      <c r="R265" s="18"/>
      <c r="S265" s="18"/>
      <c r="T265" s="18"/>
      <c r="U265" s="18"/>
      <c r="V265" s="18"/>
    </row>
    <row r="266" spans="1:22" ht="15" customHeight="1" x14ac:dyDescent="0.2">
      <c r="A266" s="9">
        <v>265</v>
      </c>
      <c r="B266" s="24"/>
      <c r="C266" s="27"/>
      <c r="D266" s="27"/>
      <c r="E266" s="27"/>
      <c r="F266" s="27"/>
      <c r="G266" s="27"/>
      <c r="H266" s="75"/>
      <c r="I266" s="27"/>
      <c r="J266" s="27"/>
      <c r="K266" s="18"/>
      <c r="L266" s="18"/>
      <c r="M266" s="18"/>
      <c r="N266" s="18"/>
      <c r="O266" s="18"/>
      <c r="P266" s="18"/>
      <c r="Q266" s="18"/>
      <c r="R266" s="18"/>
      <c r="S266" s="18"/>
      <c r="T266" s="18"/>
      <c r="U266" s="18"/>
      <c r="V266" s="18"/>
    </row>
    <row r="267" spans="1:22" ht="15" customHeight="1" x14ac:dyDescent="0.2">
      <c r="A267" s="9">
        <v>266</v>
      </c>
      <c r="B267" s="24"/>
      <c r="C267" s="27"/>
      <c r="D267" s="27"/>
      <c r="E267" s="27"/>
      <c r="F267" s="27"/>
      <c r="G267" s="27"/>
      <c r="H267" s="75"/>
      <c r="I267" s="27"/>
      <c r="J267" s="27"/>
      <c r="K267" s="18"/>
      <c r="L267" s="18"/>
      <c r="M267" s="18"/>
      <c r="N267" s="18"/>
      <c r="O267" s="18"/>
      <c r="P267" s="18"/>
      <c r="Q267" s="18"/>
      <c r="R267" s="18"/>
      <c r="S267" s="18"/>
      <c r="T267" s="18"/>
      <c r="U267" s="18"/>
      <c r="V267" s="18"/>
    </row>
    <row r="268" spans="1:22" ht="15" customHeight="1" x14ac:dyDescent="0.2">
      <c r="A268" s="9">
        <v>267</v>
      </c>
      <c r="B268" s="24"/>
      <c r="C268" s="27"/>
      <c r="D268" s="27"/>
      <c r="E268" s="27"/>
      <c r="F268" s="27"/>
      <c r="G268" s="27"/>
      <c r="H268" s="75"/>
      <c r="I268" s="27"/>
      <c r="J268" s="27"/>
      <c r="K268" s="18"/>
      <c r="L268" s="18"/>
      <c r="M268" s="18"/>
      <c r="N268" s="18"/>
      <c r="O268" s="18"/>
      <c r="P268" s="18"/>
      <c r="Q268" s="18"/>
      <c r="R268" s="18"/>
      <c r="S268" s="18"/>
      <c r="T268" s="18"/>
      <c r="U268" s="18"/>
      <c r="V268" s="18"/>
    </row>
    <row r="269" spans="1:22" ht="15" customHeight="1" x14ac:dyDescent="0.2">
      <c r="A269" s="9">
        <v>268</v>
      </c>
      <c r="B269" s="24"/>
      <c r="C269" s="27"/>
      <c r="D269" s="27"/>
      <c r="E269" s="27"/>
      <c r="F269" s="27"/>
      <c r="G269" s="27"/>
      <c r="H269" s="75"/>
      <c r="I269" s="27"/>
      <c r="J269" s="27"/>
      <c r="K269" s="18"/>
      <c r="L269" s="18"/>
      <c r="M269" s="18"/>
      <c r="N269" s="18"/>
      <c r="O269" s="18"/>
      <c r="P269" s="18"/>
      <c r="Q269" s="18"/>
      <c r="R269" s="18"/>
      <c r="S269" s="18"/>
      <c r="T269" s="18"/>
      <c r="U269" s="18"/>
      <c r="V269" s="18"/>
    </row>
    <row r="270" spans="1:22" ht="15" customHeight="1" x14ac:dyDescent="0.2">
      <c r="A270" s="9">
        <v>269</v>
      </c>
      <c r="B270" s="24"/>
      <c r="C270" s="27"/>
      <c r="D270" s="27"/>
      <c r="E270" s="27"/>
      <c r="F270" s="27"/>
      <c r="G270" s="27"/>
      <c r="H270" s="75"/>
      <c r="I270" s="27"/>
      <c r="J270" s="27"/>
      <c r="K270" s="18"/>
      <c r="L270" s="18"/>
      <c r="M270" s="18"/>
      <c r="N270" s="18"/>
      <c r="O270" s="18"/>
      <c r="P270" s="18"/>
      <c r="Q270" s="18"/>
      <c r="R270" s="18"/>
      <c r="S270" s="18"/>
      <c r="T270" s="18"/>
      <c r="U270" s="18"/>
      <c r="V270" s="18"/>
    </row>
    <row r="271" spans="1:22" ht="15" customHeight="1" x14ac:dyDescent="0.2">
      <c r="A271" s="9">
        <v>270</v>
      </c>
      <c r="B271" s="24"/>
      <c r="C271" s="27"/>
      <c r="D271" s="27"/>
      <c r="E271" s="27"/>
      <c r="F271" s="27"/>
      <c r="G271" s="27"/>
      <c r="H271" s="75"/>
      <c r="I271" s="27"/>
      <c r="J271" s="27"/>
      <c r="K271" s="18"/>
      <c r="L271" s="18"/>
      <c r="M271" s="18"/>
      <c r="N271" s="18"/>
      <c r="O271" s="18"/>
      <c r="P271" s="18"/>
      <c r="Q271" s="18"/>
      <c r="R271" s="18"/>
      <c r="S271" s="18"/>
      <c r="T271" s="18"/>
      <c r="U271" s="18"/>
      <c r="V271" s="18"/>
    </row>
    <row r="272" spans="1:22" ht="15" customHeight="1" x14ac:dyDescent="0.2">
      <c r="A272" s="9">
        <v>271</v>
      </c>
      <c r="B272" s="24"/>
      <c r="C272" s="27"/>
      <c r="D272" s="27"/>
      <c r="E272" s="27"/>
      <c r="F272" s="27"/>
      <c r="G272" s="27"/>
      <c r="H272" s="75"/>
      <c r="I272" s="27"/>
      <c r="J272" s="27"/>
      <c r="K272" s="18"/>
      <c r="L272" s="18"/>
      <c r="M272" s="18"/>
      <c r="N272" s="18"/>
      <c r="O272" s="18"/>
      <c r="P272" s="18"/>
      <c r="Q272" s="18"/>
      <c r="R272" s="18"/>
      <c r="S272" s="18"/>
      <c r="T272" s="18"/>
      <c r="U272" s="18"/>
      <c r="V272" s="18"/>
    </row>
    <row r="273" spans="1:22" ht="15" customHeight="1" x14ac:dyDescent="0.2">
      <c r="A273" s="9">
        <v>272</v>
      </c>
      <c r="B273" s="24"/>
      <c r="C273" s="27"/>
      <c r="D273" s="27"/>
      <c r="E273" s="27"/>
      <c r="F273" s="27"/>
      <c r="G273" s="27"/>
      <c r="H273" s="75"/>
      <c r="I273" s="27"/>
      <c r="J273" s="27"/>
      <c r="K273" s="18"/>
      <c r="L273" s="18"/>
      <c r="M273" s="18"/>
      <c r="N273" s="18"/>
      <c r="O273" s="18"/>
      <c r="P273" s="18"/>
      <c r="Q273" s="18"/>
      <c r="R273" s="18"/>
      <c r="S273" s="18"/>
      <c r="T273" s="18"/>
      <c r="U273" s="18"/>
      <c r="V273" s="18"/>
    </row>
    <row r="274" spans="1:22" ht="15" customHeight="1" x14ac:dyDescent="0.2">
      <c r="A274" s="9">
        <v>273</v>
      </c>
      <c r="B274" s="24"/>
      <c r="C274" s="27"/>
      <c r="D274" s="27"/>
      <c r="E274" s="27"/>
      <c r="F274" s="27"/>
      <c r="G274" s="27"/>
      <c r="H274" s="75"/>
      <c r="I274" s="27"/>
      <c r="J274" s="27"/>
      <c r="K274" s="18"/>
      <c r="L274" s="18"/>
      <c r="M274" s="18"/>
      <c r="N274" s="18"/>
      <c r="O274" s="18"/>
      <c r="P274" s="18"/>
      <c r="Q274" s="18"/>
      <c r="R274" s="18"/>
      <c r="S274" s="18"/>
      <c r="T274" s="18"/>
      <c r="U274" s="18"/>
      <c r="V274" s="18"/>
    </row>
    <row r="275" spans="1:22" ht="15" customHeight="1" x14ac:dyDescent="0.2">
      <c r="A275" s="9">
        <v>274</v>
      </c>
      <c r="B275" s="24"/>
      <c r="C275" s="27"/>
      <c r="D275" s="27"/>
      <c r="E275" s="27"/>
      <c r="F275" s="27"/>
      <c r="G275" s="27"/>
      <c r="H275" s="75"/>
      <c r="I275" s="27"/>
      <c r="J275" s="27"/>
      <c r="K275" s="18"/>
      <c r="L275" s="18"/>
      <c r="M275" s="18"/>
      <c r="N275" s="18"/>
      <c r="O275" s="18"/>
      <c r="P275" s="18"/>
      <c r="Q275" s="18"/>
      <c r="R275" s="18"/>
      <c r="S275" s="18"/>
      <c r="T275" s="18"/>
      <c r="U275" s="18"/>
      <c r="V275" s="18"/>
    </row>
    <row r="276" spans="1:22" ht="15" customHeight="1" x14ac:dyDescent="0.2">
      <c r="A276" s="9">
        <v>275</v>
      </c>
      <c r="B276" s="24"/>
      <c r="C276" s="27"/>
      <c r="D276" s="27"/>
      <c r="E276" s="27"/>
      <c r="F276" s="27"/>
      <c r="G276" s="27"/>
      <c r="H276" s="75"/>
      <c r="I276" s="27"/>
      <c r="J276" s="27"/>
      <c r="K276" s="18"/>
      <c r="L276" s="18"/>
      <c r="M276" s="18"/>
      <c r="N276" s="18"/>
      <c r="O276" s="18"/>
      <c r="P276" s="18"/>
      <c r="Q276" s="18"/>
      <c r="R276" s="18"/>
      <c r="S276" s="18"/>
      <c r="T276" s="18"/>
      <c r="U276" s="18"/>
      <c r="V276" s="18"/>
    </row>
    <row r="277" spans="1:22" ht="15" customHeight="1" x14ac:dyDescent="0.2">
      <c r="A277" s="9">
        <v>276</v>
      </c>
      <c r="B277" s="24"/>
      <c r="C277" s="27"/>
      <c r="D277" s="27"/>
      <c r="E277" s="27"/>
      <c r="F277" s="27"/>
      <c r="G277" s="27"/>
      <c r="H277" s="75"/>
      <c r="I277" s="27"/>
      <c r="J277" s="27"/>
      <c r="K277" s="18"/>
      <c r="L277" s="18"/>
      <c r="M277" s="18"/>
      <c r="N277" s="18"/>
      <c r="O277" s="18"/>
      <c r="P277" s="18"/>
      <c r="Q277" s="18"/>
      <c r="R277" s="18"/>
      <c r="S277" s="18"/>
      <c r="T277" s="18"/>
      <c r="U277" s="18"/>
      <c r="V277" s="18"/>
    </row>
    <row r="278" spans="1:22" ht="15" customHeight="1" x14ac:dyDescent="0.2">
      <c r="A278" s="9">
        <v>277</v>
      </c>
      <c r="B278" s="24"/>
      <c r="C278" s="27"/>
      <c r="D278" s="27"/>
      <c r="E278" s="27"/>
      <c r="F278" s="27"/>
      <c r="G278" s="27"/>
      <c r="H278" s="75"/>
      <c r="I278" s="27"/>
      <c r="J278" s="27"/>
      <c r="K278" s="18"/>
      <c r="L278" s="18"/>
      <c r="M278" s="18"/>
      <c r="N278" s="18"/>
      <c r="O278" s="18"/>
      <c r="P278" s="18"/>
      <c r="Q278" s="18"/>
      <c r="R278" s="18"/>
      <c r="S278" s="18"/>
      <c r="T278" s="18"/>
      <c r="U278" s="18"/>
      <c r="V278" s="18"/>
    </row>
    <row r="279" spans="1:22" ht="15" customHeight="1" x14ac:dyDescent="0.2">
      <c r="A279" s="9">
        <v>278</v>
      </c>
      <c r="B279" s="24"/>
      <c r="C279" s="27"/>
      <c r="D279" s="27"/>
      <c r="E279" s="27"/>
      <c r="F279" s="27"/>
      <c r="G279" s="27"/>
      <c r="H279" s="75"/>
      <c r="I279" s="27"/>
      <c r="J279" s="27"/>
      <c r="K279" s="18"/>
      <c r="L279" s="18"/>
      <c r="M279" s="18"/>
      <c r="N279" s="18"/>
      <c r="O279" s="18"/>
      <c r="P279" s="18"/>
      <c r="Q279" s="18"/>
      <c r="R279" s="18"/>
      <c r="S279" s="18"/>
      <c r="T279" s="18"/>
      <c r="U279" s="18"/>
      <c r="V279" s="18"/>
    </row>
    <row r="280" spans="1:22" ht="15" customHeight="1" x14ac:dyDescent="0.2">
      <c r="A280" s="9">
        <v>279</v>
      </c>
      <c r="B280" s="24"/>
      <c r="C280" s="27"/>
      <c r="D280" s="27"/>
      <c r="E280" s="27"/>
      <c r="F280" s="27"/>
      <c r="G280" s="27"/>
      <c r="H280" s="75"/>
      <c r="I280" s="27"/>
      <c r="J280" s="27"/>
      <c r="K280" s="18"/>
      <c r="L280" s="18"/>
      <c r="M280" s="18"/>
      <c r="N280" s="18"/>
      <c r="O280" s="18"/>
      <c r="P280" s="18"/>
      <c r="Q280" s="18"/>
      <c r="R280" s="18"/>
      <c r="S280" s="18"/>
      <c r="T280" s="18"/>
      <c r="U280" s="18"/>
      <c r="V280" s="18"/>
    </row>
    <row r="281" spans="1:22" ht="15" customHeight="1" x14ac:dyDescent="0.2">
      <c r="A281" s="9">
        <v>280</v>
      </c>
      <c r="B281" s="24"/>
      <c r="C281" s="27"/>
      <c r="D281" s="27"/>
      <c r="E281" s="27"/>
      <c r="F281" s="27"/>
      <c r="G281" s="27"/>
      <c r="H281" s="75"/>
      <c r="I281" s="27"/>
      <c r="J281" s="27"/>
      <c r="K281" s="18"/>
      <c r="L281" s="18"/>
      <c r="M281" s="18"/>
      <c r="N281" s="18"/>
      <c r="O281" s="18"/>
      <c r="P281" s="18"/>
      <c r="Q281" s="18"/>
      <c r="R281" s="18"/>
      <c r="S281" s="18"/>
      <c r="T281" s="18"/>
      <c r="U281" s="18"/>
      <c r="V281" s="18"/>
    </row>
    <row r="282" spans="1:22" ht="15" customHeight="1" x14ac:dyDescent="0.2">
      <c r="A282" s="9">
        <v>281</v>
      </c>
      <c r="B282" s="24"/>
      <c r="C282" s="27"/>
      <c r="D282" s="27"/>
      <c r="E282" s="27"/>
      <c r="F282" s="27"/>
      <c r="G282" s="27"/>
      <c r="H282" s="75"/>
      <c r="I282" s="27"/>
      <c r="J282" s="27"/>
      <c r="K282" s="18"/>
      <c r="L282" s="18"/>
      <c r="M282" s="18"/>
      <c r="N282" s="18"/>
      <c r="O282" s="18"/>
      <c r="P282" s="18"/>
      <c r="Q282" s="18"/>
      <c r="R282" s="18"/>
      <c r="S282" s="18"/>
      <c r="T282" s="18"/>
      <c r="U282" s="18"/>
      <c r="V282" s="18"/>
    </row>
    <row r="283" spans="1:22" ht="15" customHeight="1" x14ac:dyDescent="0.2">
      <c r="A283" s="9">
        <v>282</v>
      </c>
      <c r="B283" s="24"/>
      <c r="C283" s="27"/>
      <c r="D283" s="27"/>
      <c r="E283" s="27"/>
      <c r="F283" s="27"/>
      <c r="G283" s="27"/>
      <c r="H283" s="75"/>
      <c r="I283" s="27"/>
      <c r="J283" s="27"/>
      <c r="K283" s="18"/>
      <c r="L283" s="18"/>
      <c r="M283" s="18"/>
      <c r="N283" s="18"/>
      <c r="O283" s="18"/>
      <c r="P283" s="18"/>
      <c r="Q283" s="18"/>
      <c r="R283" s="18"/>
      <c r="S283" s="18"/>
      <c r="T283" s="18"/>
      <c r="U283" s="18"/>
      <c r="V283" s="18"/>
    </row>
    <row r="284" spans="1:22" ht="15" customHeight="1" x14ac:dyDescent="0.2">
      <c r="A284" s="9">
        <v>283</v>
      </c>
      <c r="B284" s="24"/>
      <c r="C284" s="27"/>
      <c r="D284" s="27"/>
      <c r="E284" s="27"/>
      <c r="F284" s="27"/>
      <c r="G284" s="27"/>
      <c r="H284" s="75"/>
      <c r="I284" s="27"/>
      <c r="J284" s="27"/>
      <c r="K284" s="18"/>
      <c r="L284" s="18"/>
      <c r="M284" s="18"/>
      <c r="N284" s="18"/>
      <c r="O284" s="18"/>
      <c r="P284" s="18"/>
      <c r="Q284" s="18"/>
      <c r="R284" s="18"/>
      <c r="S284" s="18"/>
      <c r="T284" s="18"/>
      <c r="U284" s="18"/>
      <c r="V284" s="18"/>
    </row>
    <row r="285" spans="1:22" ht="15" customHeight="1" x14ac:dyDescent="0.2">
      <c r="A285" s="9">
        <v>284</v>
      </c>
      <c r="B285" s="24"/>
      <c r="C285" s="27"/>
      <c r="D285" s="27"/>
      <c r="E285" s="27"/>
      <c r="F285" s="27"/>
      <c r="G285" s="27"/>
      <c r="H285" s="75"/>
      <c r="I285" s="27"/>
      <c r="J285" s="27"/>
      <c r="K285" s="18"/>
      <c r="L285" s="18"/>
      <c r="M285" s="18"/>
      <c r="N285" s="18"/>
      <c r="O285" s="18"/>
      <c r="P285" s="18"/>
      <c r="Q285" s="18"/>
      <c r="R285" s="18"/>
      <c r="S285" s="18"/>
      <c r="T285" s="18"/>
      <c r="U285" s="18"/>
      <c r="V285" s="18"/>
    </row>
    <row r="286" spans="1:22" ht="15" customHeight="1" x14ac:dyDescent="0.2">
      <c r="A286" s="9">
        <v>285</v>
      </c>
      <c r="B286" s="24"/>
      <c r="C286" s="27"/>
      <c r="D286" s="27"/>
      <c r="E286" s="27"/>
      <c r="F286" s="27"/>
      <c r="G286" s="27"/>
      <c r="H286" s="75"/>
      <c r="I286" s="27"/>
      <c r="J286" s="27"/>
      <c r="K286" s="18"/>
      <c r="L286" s="18"/>
      <c r="M286" s="18"/>
      <c r="N286" s="18"/>
      <c r="O286" s="18"/>
      <c r="P286" s="18"/>
      <c r="Q286" s="18"/>
      <c r="R286" s="18"/>
      <c r="S286" s="18"/>
      <c r="T286" s="18"/>
      <c r="U286" s="18"/>
      <c r="V286" s="18"/>
    </row>
    <row r="287" spans="1:22" ht="15" customHeight="1" x14ac:dyDescent="0.2">
      <c r="A287" s="9">
        <v>286</v>
      </c>
      <c r="B287" s="24"/>
      <c r="C287" s="27"/>
      <c r="D287" s="27"/>
      <c r="E287" s="27"/>
      <c r="F287" s="27"/>
      <c r="G287" s="27"/>
      <c r="H287" s="75"/>
      <c r="I287" s="27"/>
      <c r="J287" s="27"/>
      <c r="K287" s="18"/>
      <c r="L287" s="18"/>
      <c r="M287" s="18"/>
      <c r="N287" s="18"/>
      <c r="O287" s="18"/>
      <c r="P287" s="18"/>
      <c r="Q287" s="18"/>
      <c r="R287" s="18"/>
      <c r="S287" s="18"/>
      <c r="T287" s="18"/>
      <c r="U287" s="18"/>
      <c r="V287" s="18"/>
    </row>
    <row r="288" spans="1:22" ht="15" customHeight="1" x14ac:dyDescent="0.2">
      <c r="A288" s="9">
        <v>287</v>
      </c>
      <c r="B288" s="24"/>
      <c r="C288" s="27"/>
      <c r="D288" s="27"/>
      <c r="E288" s="27"/>
      <c r="F288" s="27"/>
      <c r="G288" s="27"/>
      <c r="H288" s="75"/>
      <c r="I288" s="27"/>
      <c r="J288" s="27"/>
      <c r="K288" s="18"/>
      <c r="L288" s="18"/>
      <c r="M288" s="18"/>
      <c r="N288" s="18"/>
      <c r="O288" s="18"/>
      <c r="P288" s="18"/>
      <c r="Q288" s="18"/>
      <c r="R288" s="18"/>
      <c r="S288" s="18"/>
      <c r="T288" s="18"/>
      <c r="U288" s="18"/>
      <c r="V288" s="18"/>
    </row>
    <row r="289" spans="1:22" ht="15" customHeight="1" x14ac:dyDescent="0.2">
      <c r="A289" s="9">
        <v>288</v>
      </c>
      <c r="B289" s="24"/>
      <c r="C289" s="27"/>
      <c r="D289" s="27"/>
      <c r="E289" s="27"/>
      <c r="F289" s="27"/>
      <c r="G289" s="27"/>
      <c r="H289" s="75"/>
      <c r="I289" s="27"/>
      <c r="J289" s="27"/>
      <c r="K289" s="18"/>
      <c r="L289" s="18"/>
      <c r="M289" s="18"/>
      <c r="N289" s="18"/>
      <c r="O289" s="18"/>
      <c r="P289" s="18"/>
      <c r="Q289" s="18"/>
      <c r="R289" s="18"/>
      <c r="S289" s="18"/>
      <c r="T289" s="18"/>
      <c r="U289" s="18"/>
      <c r="V289" s="18"/>
    </row>
    <row r="290" spans="1:22" ht="15" customHeight="1" x14ac:dyDescent="0.2">
      <c r="A290" s="9">
        <v>289</v>
      </c>
      <c r="B290" s="24"/>
      <c r="C290" s="27"/>
      <c r="D290" s="27"/>
      <c r="E290" s="27"/>
      <c r="F290" s="27"/>
      <c r="G290" s="27"/>
      <c r="H290" s="75"/>
      <c r="I290" s="27"/>
      <c r="J290" s="27"/>
      <c r="K290" s="18"/>
      <c r="L290" s="18"/>
      <c r="M290" s="18"/>
      <c r="N290" s="18"/>
      <c r="O290" s="18"/>
      <c r="P290" s="18"/>
      <c r="Q290" s="18"/>
      <c r="R290" s="18"/>
      <c r="S290" s="18"/>
      <c r="T290" s="18"/>
      <c r="U290" s="18"/>
      <c r="V290" s="18"/>
    </row>
    <row r="291" spans="1:22" ht="15" customHeight="1" x14ac:dyDescent="0.2">
      <c r="A291" s="9">
        <v>290</v>
      </c>
      <c r="B291" s="24"/>
      <c r="C291" s="27"/>
      <c r="D291" s="27"/>
      <c r="E291" s="27"/>
      <c r="F291" s="27"/>
      <c r="G291" s="27"/>
      <c r="H291" s="75"/>
      <c r="I291" s="27"/>
      <c r="J291" s="27"/>
      <c r="K291" s="18"/>
      <c r="L291" s="18"/>
      <c r="M291" s="18"/>
      <c r="N291" s="18"/>
      <c r="O291" s="18"/>
      <c r="P291" s="18"/>
      <c r="Q291" s="18"/>
      <c r="R291" s="18"/>
      <c r="S291" s="18"/>
      <c r="T291" s="18"/>
      <c r="U291" s="18"/>
      <c r="V291" s="18"/>
    </row>
    <row r="292" spans="1:22" ht="15" customHeight="1" x14ac:dyDescent="0.2">
      <c r="A292" s="9">
        <v>291</v>
      </c>
      <c r="B292" s="24"/>
      <c r="C292" s="27"/>
      <c r="D292" s="27"/>
      <c r="E292" s="27"/>
      <c r="F292" s="27"/>
      <c r="G292" s="27"/>
      <c r="H292" s="75"/>
      <c r="I292" s="27"/>
      <c r="J292" s="27"/>
      <c r="K292" s="18"/>
      <c r="L292" s="18"/>
      <c r="M292" s="18"/>
      <c r="N292" s="18"/>
      <c r="O292" s="18"/>
      <c r="P292" s="18"/>
      <c r="Q292" s="18"/>
      <c r="R292" s="18"/>
      <c r="S292" s="18"/>
      <c r="T292" s="18"/>
      <c r="U292" s="18"/>
      <c r="V292" s="18"/>
    </row>
    <row r="293" spans="1:22" ht="15" customHeight="1" x14ac:dyDescent="0.2">
      <c r="A293" s="9">
        <v>292</v>
      </c>
      <c r="B293" s="24"/>
      <c r="C293" s="27"/>
      <c r="D293" s="27"/>
      <c r="E293" s="27"/>
      <c r="F293" s="27"/>
      <c r="G293" s="27"/>
      <c r="H293" s="75"/>
      <c r="I293" s="27"/>
      <c r="J293" s="27"/>
      <c r="K293" s="18"/>
      <c r="L293" s="18"/>
      <c r="M293" s="18"/>
      <c r="N293" s="18"/>
      <c r="O293" s="18"/>
      <c r="P293" s="18"/>
      <c r="Q293" s="18"/>
      <c r="R293" s="18"/>
      <c r="S293" s="18"/>
      <c r="T293" s="18"/>
      <c r="U293" s="18"/>
      <c r="V293" s="18"/>
    </row>
    <row r="294" spans="1:22" ht="15" customHeight="1" x14ac:dyDescent="0.2">
      <c r="A294" s="9">
        <v>293</v>
      </c>
      <c r="B294" s="24"/>
      <c r="C294" s="27"/>
      <c r="D294" s="27"/>
      <c r="E294" s="27"/>
      <c r="F294" s="27"/>
      <c r="G294" s="27"/>
      <c r="H294" s="75"/>
      <c r="I294" s="27"/>
      <c r="J294" s="27"/>
      <c r="K294" s="18"/>
      <c r="L294" s="18"/>
      <c r="M294" s="18"/>
      <c r="N294" s="18"/>
      <c r="O294" s="18"/>
      <c r="P294" s="18"/>
      <c r="Q294" s="18"/>
      <c r="R294" s="18"/>
      <c r="S294" s="18"/>
      <c r="T294" s="18"/>
      <c r="U294" s="18"/>
      <c r="V294" s="18"/>
    </row>
    <row r="295" spans="1:22" ht="15" customHeight="1" x14ac:dyDescent="0.2">
      <c r="A295" s="9">
        <v>294</v>
      </c>
      <c r="B295" s="24"/>
      <c r="C295" s="27"/>
      <c r="D295" s="27"/>
      <c r="E295" s="27"/>
      <c r="F295" s="27"/>
      <c r="G295" s="27"/>
      <c r="H295" s="75"/>
      <c r="I295" s="27"/>
      <c r="J295" s="27"/>
      <c r="K295" s="18"/>
      <c r="L295" s="18"/>
      <c r="M295" s="18"/>
      <c r="N295" s="18"/>
      <c r="O295" s="18"/>
      <c r="P295" s="18"/>
      <c r="Q295" s="18"/>
      <c r="R295" s="18"/>
      <c r="S295" s="18"/>
      <c r="T295" s="18"/>
      <c r="U295" s="18"/>
      <c r="V295" s="18"/>
    </row>
    <row r="296" spans="1:22" ht="15" customHeight="1" x14ac:dyDescent="0.2">
      <c r="A296" s="9">
        <v>295</v>
      </c>
      <c r="B296" s="24"/>
      <c r="C296" s="27"/>
      <c r="D296" s="27"/>
      <c r="E296" s="27"/>
      <c r="F296" s="27"/>
      <c r="G296" s="27"/>
      <c r="H296" s="75"/>
      <c r="I296" s="27"/>
      <c r="J296" s="27"/>
      <c r="K296" s="18"/>
      <c r="L296" s="18"/>
      <c r="M296" s="18"/>
      <c r="N296" s="18"/>
      <c r="O296" s="18"/>
      <c r="P296" s="18"/>
      <c r="Q296" s="18"/>
      <c r="R296" s="18"/>
      <c r="S296" s="18"/>
      <c r="T296" s="18"/>
      <c r="U296" s="18"/>
      <c r="V296" s="18"/>
    </row>
    <row r="297" spans="1:22" ht="15" customHeight="1" x14ac:dyDescent="0.2">
      <c r="A297" s="9">
        <v>296</v>
      </c>
      <c r="B297" s="24"/>
      <c r="C297" s="27"/>
      <c r="D297" s="27"/>
      <c r="E297" s="27"/>
      <c r="F297" s="27"/>
      <c r="G297" s="27"/>
      <c r="H297" s="75"/>
      <c r="I297" s="27"/>
      <c r="J297" s="27"/>
      <c r="K297" s="18"/>
      <c r="L297" s="18"/>
      <c r="M297" s="18"/>
      <c r="N297" s="18"/>
      <c r="O297" s="18"/>
      <c r="P297" s="18"/>
      <c r="Q297" s="18"/>
      <c r="R297" s="18"/>
      <c r="S297" s="18"/>
      <c r="T297" s="18"/>
      <c r="U297" s="18"/>
      <c r="V297" s="18"/>
    </row>
    <row r="298" spans="1:22" ht="15" customHeight="1" x14ac:dyDescent="0.2">
      <c r="A298" s="9">
        <v>297</v>
      </c>
      <c r="B298" s="24"/>
      <c r="C298" s="27"/>
      <c r="D298" s="27"/>
      <c r="E298" s="27"/>
      <c r="F298" s="27"/>
      <c r="G298" s="27"/>
      <c r="H298" s="75"/>
      <c r="I298" s="27"/>
      <c r="J298" s="27"/>
      <c r="K298" s="18"/>
      <c r="L298" s="18"/>
      <c r="M298" s="18"/>
      <c r="N298" s="18"/>
      <c r="O298" s="18"/>
      <c r="P298" s="18"/>
      <c r="Q298" s="18"/>
      <c r="R298" s="18"/>
      <c r="S298" s="18"/>
      <c r="T298" s="18"/>
      <c r="U298" s="18"/>
      <c r="V298" s="18"/>
    </row>
    <row r="299" spans="1:22" ht="15" customHeight="1" x14ac:dyDescent="0.2">
      <c r="A299" s="9">
        <v>298</v>
      </c>
      <c r="B299" s="24"/>
      <c r="C299" s="27"/>
      <c r="D299" s="27"/>
      <c r="E299" s="27"/>
      <c r="F299" s="27"/>
      <c r="G299" s="27"/>
      <c r="H299" s="75"/>
      <c r="I299" s="27"/>
      <c r="J299" s="27"/>
      <c r="K299" s="18"/>
      <c r="L299" s="18"/>
      <c r="M299" s="18"/>
      <c r="N299" s="18"/>
      <c r="O299" s="18"/>
      <c r="P299" s="18"/>
      <c r="Q299" s="18"/>
      <c r="R299" s="18"/>
      <c r="S299" s="18"/>
      <c r="T299" s="18"/>
      <c r="U299" s="18"/>
      <c r="V299" s="18"/>
    </row>
    <row r="300" spans="1:22" ht="15" customHeight="1" x14ac:dyDescent="0.2">
      <c r="A300" s="9">
        <v>299</v>
      </c>
      <c r="B300" s="24"/>
      <c r="C300" s="27"/>
      <c r="D300" s="27"/>
      <c r="E300" s="27"/>
      <c r="F300" s="27"/>
      <c r="G300" s="27"/>
      <c r="H300" s="75"/>
      <c r="I300" s="27"/>
      <c r="J300" s="27"/>
      <c r="K300" s="18"/>
      <c r="L300" s="18"/>
      <c r="M300" s="18"/>
      <c r="N300" s="18"/>
      <c r="O300" s="18"/>
      <c r="P300" s="18"/>
      <c r="Q300" s="18"/>
      <c r="R300" s="18"/>
      <c r="S300" s="18"/>
      <c r="T300" s="18"/>
      <c r="U300" s="18"/>
      <c r="V300" s="18"/>
    </row>
    <row r="301" spans="1:22" ht="15" customHeight="1" x14ac:dyDescent="0.2">
      <c r="A301" s="9">
        <v>300</v>
      </c>
      <c r="B301" s="24"/>
      <c r="C301" s="27"/>
      <c r="D301" s="27"/>
      <c r="E301" s="27"/>
      <c r="F301" s="27"/>
      <c r="G301" s="27"/>
      <c r="H301" s="75"/>
      <c r="I301" s="27"/>
      <c r="J301" s="27"/>
      <c r="K301" s="18"/>
      <c r="L301" s="18"/>
      <c r="M301" s="18"/>
      <c r="N301" s="18"/>
      <c r="O301" s="18"/>
      <c r="P301" s="18"/>
      <c r="Q301" s="18"/>
      <c r="R301" s="18"/>
      <c r="S301" s="18"/>
      <c r="T301" s="18"/>
      <c r="U301" s="18"/>
      <c r="V301" s="18"/>
    </row>
    <row r="302" spans="1:22" ht="15" customHeight="1" x14ac:dyDescent="0.2">
      <c r="A302" s="9">
        <v>301</v>
      </c>
      <c r="B302" s="24"/>
      <c r="C302" s="27"/>
      <c r="D302" s="27"/>
      <c r="E302" s="27"/>
      <c r="F302" s="27"/>
      <c r="G302" s="27"/>
      <c r="H302" s="75"/>
      <c r="I302" s="27"/>
      <c r="J302" s="27"/>
      <c r="K302" s="18"/>
      <c r="L302" s="18"/>
      <c r="M302" s="18"/>
      <c r="N302" s="18"/>
      <c r="O302" s="18"/>
      <c r="P302" s="18"/>
      <c r="Q302" s="18"/>
      <c r="R302" s="18"/>
      <c r="S302" s="18"/>
      <c r="T302" s="18"/>
      <c r="U302" s="18"/>
      <c r="V302" s="18"/>
    </row>
    <row r="303" spans="1:22" ht="15" customHeight="1" x14ac:dyDescent="0.2">
      <c r="A303" s="9">
        <v>302</v>
      </c>
      <c r="B303" s="24"/>
      <c r="C303" s="27"/>
      <c r="D303" s="27"/>
      <c r="E303" s="27"/>
      <c r="F303" s="27"/>
      <c r="G303" s="27"/>
      <c r="H303" s="75"/>
      <c r="I303" s="27"/>
      <c r="J303" s="27"/>
      <c r="K303" s="18"/>
      <c r="L303" s="18"/>
      <c r="M303" s="18"/>
      <c r="N303" s="18"/>
      <c r="O303" s="18"/>
      <c r="P303" s="18"/>
      <c r="Q303" s="18"/>
      <c r="R303" s="18"/>
      <c r="S303" s="18"/>
      <c r="T303" s="18"/>
      <c r="U303" s="18"/>
      <c r="V303" s="18"/>
    </row>
    <row r="304" spans="1:22" ht="15" customHeight="1" x14ac:dyDescent="0.2">
      <c r="A304" s="9">
        <v>303</v>
      </c>
      <c r="B304" s="24"/>
      <c r="C304" s="27"/>
      <c r="D304" s="27"/>
      <c r="E304" s="27"/>
      <c r="F304" s="27"/>
      <c r="G304" s="27"/>
      <c r="H304" s="75"/>
      <c r="I304" s="27"/>
      <c r="J304" s="27"/>
      <c r="K304" s="18"/>
      <c r="L304" s="18"/>
      <c r="M304" s="18"/>
      <c r="N304" s="18"/>
      <c r="O304" s="18"/>
      <c r="P304" s="18"/>
      <c r="Q304" s="18"/>
      <c r="R304" s="18"/>
      <c r="S304" s="18"/>
      <c r="T304" s="18"/>
      <c r="U304" s="18"/>
      <c r="V304" s="18"/>
    </row>
    <row r="305" spans="1:22" ht="15" customHeight="1" x14ac:dyDescent="0.2">
      <c r="A305" s="9">
        <v>304</v>
      </c>
      <c r="B305" s="24"/>
      <c r="C305" s="27"/>
      <c r="D305" s="27"/>
      <c r="E305" s="27"/>
      <c r="F305" s="27"/>
      <c r="G305" s="27"/>
      <c r="H305" s="75"/>
      <c r="I305" s="27"/>
      <c r="J305" s="27"/>
      <c r="K305" s="18"/>
      <c r="L305" s="18"/>
      <c r="M305" s="18"/>
      <c r="N305" s="18"/>
      <c r="O305" s="18"/>
      <c r="P305" s="18"/>
      <c r="Q305" s="18"/>
      <c r="R305" s="18"/>
      <c r="S305" s="18"/>
      <c r="T305" s="18"/>
      <c r="U305" s="18"/>
      <c r="V305" s="18"/>
    </row>
    <row r="306" spans="1:22" ht="15" customHeight="1" x14ac:dyDescent="0.2">
      <c r="A306" s="9">
        <v>305</v>
      </c>
      <c r="B306" s="24"/>
      <c r="C306" s="27"/>
      <c r="D306" s="27"/>
      <c r="E306" s="27"/>
      <c r="F306" s="27"/>
      <c r="G306" s="27"/>
      <c r="H306" s="75"/>
      <c r="I306" s="27"/>
      <c r="J306" s="27"/>
      <c r="K306" s="18"/>
      <c r="L306" s="18"/>
      <c r="M306" s="18"/>
      <c r="N306" s="18"/>
      <c r="O306" s="18"/>
      <c r="P306" s="18"/>
      <c r="Q306" s="18"/>
      <c r="R306" s="18"/>
      <c r="S306" s="18"/>
      <c r="T306" s="18"/>
      <c r="U306" s="18"/>
      <c r="V306" s="18"/>
    </row>
    <row r="307" spans="1:22" ht="15" customHeight="1" x14ac:dyDescent="0.2">
      <c r="A307" s="9">
        <v>306</v>
      </c>
      <c r="B307" s="24"/>
      <c r="C307" s="27"/>
      <c r="D307" s="27"/>
      <c r="E307" s="27"/>
      <c r="F307" s="27"/>
      <c r="G307" s="27"/>
      <c r="H307" s="75"/>
      <c r="I307" s="27"/>
      <c r="J307" s="27"/>
      <c r="K307" s="18"/>
      <c r="L307" s="18"/>
      <c r="M307" s="18"/>
      <c r="N307" s="18"/>
      <c r="O307" s="18"/>
      <c r="P307" s="18"/>
      <c r="Q307" s="18"/>
      <c r="R307" s="18"/>
      <c r="S307" s="18"/>
      <c r="T307" s="18"/>
      <c r="U307" s="18"/>
      <c r="V307" s="18"/>
    </row>
    <row r="308" spans="1:22" ht="15" customHeight="1" x14ac:dyDescent="0.2">
      <c r="A308" s="9">
        <v>307</v>
      </c>
      <c r="B308" s="24"/>
      <c r="C308" s="27"/>
      <c r="D308" s="27"/>
      <c r="E308" s="27"/>
      <c r="F308" s="27"/>
      <c r="G308" s="27"/>
      <c r="H308" s="75"/>
      <c r="I308" s="27"/>
      <c r="J308" s="27"/>
      <c r="K308" s="18"/>
      <c r="L308" s="18"/>
      <c r="M308" s="18"/>
      <c r="N308" s="18"/>
      <c r="O308" s="18"/>
      <c r="P308" s="18"/>
      <c r="Q308" s="18"/>
      <c r="R308" s="18"/>
      <c r="S308" s="18"/>
      <c r="T308" s="18"/>
      <c r="U308" s="18"/>
      <c r="V308" s="18"/>
    </row>
    <row r="309" spans="1:22" ht="15" customHeight="1" x14ac:dyDescent="0.2">
      <c r="A309" s="9">
        <v>308</v>
      </c>
      <c r="B309" s="24"/>
      <c r="C309" s="27"/>
      <c r="D309" s="27"/>
      <c r="E309" s="27"/>
      <c r="F309" s="27"/>
      <c r="G309" s="27"/>
      <c r="H309" s="75"/>
      <c r="I309" s="27"/>
      <c r="J309" s="27"/>
      <c r="K309" s="18"/>
      <c r="L309" s="18"/>
      <c r="M309" s="18"/>
      <c r="N309" s="18"/>
      <c r="O309" s="18"/>
      <c r="P309" s="18"/>
      <c r="Q309" s="18"/>
      <c r="R309" s="18"/>
      <c r="S309" s="18"/>
      <c r="T309" s="18"/>
      <c r="U309" s="18"/>
      <c r="V309" s="18"/>
    </row>
    <row r="310" spans="1:22" ht="15" customHeight="1" x14ac:dyDescent="0.2">
      <c r="A310" s="9">
        <v>309</v>
      </c>
      <c r="B310" s="24"/>
      <c r="C310" s="27"/>
      <c r="D310" s="27"/>
      <c r="E310" s="27"/>
      <c r="F310" s="27"/>
      <c r="G310" s="27"/>
      <c r="H310" s="75"/>
      <c r="I310" s="27"/>
      <c r="J310" s="27"/>
      <c r="K310" s="18"/>
      <c r="L310" s="18"/>
      <c r="M310" s="18"/>
      <c r="N310" s="18"/>
      <c r="O310" s="18"/>
      <c r="P310" s="18"/>
      <c r="Q310" s="18"/>
      <c r="R310" s="18"/>
      <c r="S310" s="18"/>
      <c r="T310" s="18"/>
      <c r="U310" s="18"/>
      <c r="V310" s="18"/>
    </row>
    <row r="311" spans="1:22" ht="15" customHeight="1" x14ac:dyDescent="0.2">
      <c r="A311" s="9">
        <v>310</v>
      </c>
      <c r="B311" s="24"/>
      <c r="C311" s="27"/>
      <c r="D311" s="27"/>
      <c r="E311" s="27"/>
      <c r="F311" s="27"/>
      <c r="G311" s="27"/>
      <c r="H311" s="75"/>
      <c r="I311" s="27"/>
      <c r="J311" s="27"/>
      <c r="K311" s="18"/>
      <c r="L311" s="18"/>
      <c r="M311" s="18"/>
      <c r="N311" s="18"/>
      <c r="O311" s="18"/>
      <c r="P311" s="18"/>
      <c r="Q311" s="18"/>
      <c r="R311" s="18"/>
      <c r="S311" s="18"/>
      <c r="T311" s="18"/>
      <c r="U311" s="18"/>
      <c r="V311" s="18"/>
    </row>
    <row r="312" spans="1:22" ht="15" customHeight="1" x14ac:dyDescent="0.2">
      <c r="A312" s="9">
        <v>311</v>
      </c>
      <c r="B312" s="24"/>
      <c r="C312" s="27"/>
      <c r="D312" s="27"/>
      <c r="E312" s="27"/>
      <c r="F312" s="27"/>
      <c r="G312" s="27"/>
      <c r="H312" s="75"/>
      <c r="I312" s="27"/>
      <c r="J312" s="27"/>
      <c r="K312" s="18"/>
      <c r="L312" s="18"/>
      <c r="M312" s="18"/>
      <c r="N312" s="18"/>
      <c r="O312" s="18"/>
      <c r="P312" s="18"/>
      <c r="Q312" s="18"/>
      <c r="R312" s="18"/>
      <c r="S312" s="18"/>
      <c r="T312" s="18"/>
      <c r="U312" s="18"/>
      <c r="V312" s="18"/>
    </row>
    <row r="313" spans="1:22" ht="15" customHeight="1" x14ac:dyDescent="0.2">
      <c r="A313" s="9">
        <v>312</v>
      </c>
      <c r="B313" s="24"/>
      <c r="C313" s="27"/>
      <c r="D313" s="27"/>
      <c r="E313" s="27"/>
      <c r="F313" s="27"/>
      <c r="G313" s="27"/>
      <c r="H313" s="75"/>
      <c r="I313" s="27"/>
      <c r="J313" s="27"/>
      <c r="K313" s="18"/>
      <c r="L313" s="18"/>
      <c r="M313" s="18"/>
      <c r="N313" s="18"/>
      <c r="O313" s="18"/>
      <c r="P313" s="18"/>
      <c r="Q313" s="18"/>
      <c r="R313" s="18"/>
      <c r="S313" s="18"/>
      <c r="T313" s="18"/>
      <c r="U313" s="18"/>
      <c r="V313" s="18"/>
    </row>
    <row r="314" spans="1:22" ht="15" customHeight="1" x14ac:dyDescent="0.2">
      <c r="A314" s="9">
        <v>313</v>
      </c>
      <c r="B314" s="24"/>
      <c r="C314" s="27"/>
      <c r="D314" s="27"/>
      <c r="E314" s="27"/>
      <c r="F314" s="27"/>
      <c r="G314" s="27"/>
      <c r="H314" s="75"/>
      <c r="I314" s="27"/>
      <c r="J314" s="27"/>
      <c r="K314" s="18"/>
      <c r="L314" s="18"/>
      <c r="M314" s="18"/>
      <c r="N314" s="18"/>
      <c r="O314" s="18"/>
      <c r="P314" s="18"/>
      <c r="Q314" s="18"/>
      <c r="R314" s="18"/>
      <c r="S314" s="18"/>
      <c r="T314" s="18"/>
      <c r="U314" s="18"/>
      <c r="V314" s="18"/>
    </row>
    <row r="315" spans="1:22" ht="15" customHeight="1" x14ac:dyDescent="0.2">
      <c r="A315" s="9">
        <v>314</v>
      </c>
      <c r="B315" s="24"/>
      <c r="C315" s="27"/>
      <c r="D315" s="27"/>
      <c r="E315" s="27"/>
      <c r="F315" s="27"/>
      <c r="G315" s="27"/>
      <c r="H315" s="75"/>
      <c r="I315" s="27"/>
      <c r="J315" s="27"/>
      <c r="K315" s="18"/>
      <c r="L315" s="18"/>
      <c r="M315" s="18"/>
      <c r="N315" s="18"/>
      <c r="O315" s="18"/>
      <c r="P315" s="18"/>
      <c r="Q315" s="18"/>
      <c r="R315" s="18"/>
      <c r="S315" s="18"/>
      <c r="T315" s="18"/>
      <c r="U315" s="18"/>
      <c r="V315" s="18"/>
    </row>
    <row r="316" spans="1:22" ht="15" customHeight="1" x14ac:dyDescent="0.2">
      <c r="A316" s="9">
        <v>315</v>
      </c>
      <c r="B316" s="24"/>
      <c r="C316" s="27"/>
      <c r="D316" s="27"/>
      <c r="E316" s="27"/>
      <c r="F316" s="27"/>
      <c r="G316" s="27"/>
      <c r="H316" s="75"/>
      <c r="I316" s="27"/>
      <c r="J316" s="27"/>
      <c r="K316" s="18"/>
      <c r="L316" s="18"/>
      <c r="M316" s="18"/>
      <c r="N316" s="18"/>
      <c r="O316" s="18"/>
      <c r="P316" s="18"/>
      <c r="Q316" s="18"/>
      <c r="R316" s="18"/>
      <c r="S316" s="18"/>
      <c r="T316" s="18"/>
      <c r="U316" s="18"/>
      <c r="V316" s="18"/>
    </row>
    <row r="317" spans="1:22" ht="15" customHeight="1" x14ac:dyDescent="0.2">
      <c r="A317" s="9">
        <v>316</v>
      </c>
      <c r="B317" s="24"/>
      <c r="C317" s="27"/>
      <c r="D317" s="27"/>
      <c r="E317" s="27"/>
      <c r="F317" s="27"/>
      <c r="G317" s="27"/>
      <c r="H317" s="75"/>
      <c r="I317" s="27"/>
      <c r="J317" s="27"/>
      <c r="K317" s="18"/>
      <c r="L317" s="18"/>
      <c r="M317" s="18"/>
      <c r="N317" s="18"/>
      <c r="O317" s="18"/>
      <c r="P317" s="18"/>
      <c r="Q317" s="18"/>
      <c r="R317" s="18"/>
      <c r="S317" s="18"/>
      <c r="T317" s="18"/>
      <c r="U317" s="18"/>
      <c r="V317" s="18"/>
    </row>
    <row r="318" spans="1:22" ht="15" customHeight="1" x14ac:dyDescent="0.2">
      <c r="A318" s="9">
        <v>317</v>
      </c>
      <c r="B318" s="24"/>
      <c r="C318" s="27"/>
      <c r="D318" s="27"/>
      <c r="E318" s="27"/>
      <c r="F318" s="27"/>
      <c r="G318" s="27"/>
      <c r="H318" s="75"/>
      <c r="I318" s="27"/>
      <c r="J318" s="27"/>
      <c r="K318" s="18"/>
      <c r="L318" s="18"/>
      <c r="M318" s="18"/>
      <c r="N318" s="18"/>
      <c r="O318" s="18"/>
      <c r="P318" s="18"/>
      <c r="Q318" s="18"/>
      <c r="R318" s="18"/>
      <c r="S318" s="18"/>
      <c r="T318" s="18"/>
      <c r="U318" s="18"/>
      <c r="V318" s="18"/>
    </row>
    <row r="319" spans="1:22" ht="15" customHeight="1" x14ac:dyDescent="0.2">
      <c r="A319" s="9">
        <v>318</v>
      </c>
      <c r="B319" s="24"/>
      <c r="C319" s="27"/>
      <c r="D319" s="27"/>
      <c r="E319" s="27"/>
      <c r="F319" s="27"/>
      <c r="G319" s="27"/>
      <c r="H319" s="75"/>
      <c r="I319" s="27"/>
      <c r="J319" s="27"/>
      <c r="K319" s="18"/>
      <c r="L319" s="18"/>
      <c r="M319" s="18"/>
      <c r="N319" s="18"/>
      <c r="O319" s="18"/>
      <c r="P319" s="18"/>
      <c r="Q319" s="18"/>
      <c r="R319" s="18"/>
      <c r="S319" s="18"/>
      <c r="T319" s="18"/>
      <c r="U319" s="18"/>
      <c r="V319" s="18"/>
    </row>
    <row r="320" spans="1:22" ht="20.100000000000001" customHeight="1" x14ac:dyDescent="0.2">
      <c r="A320" s="31"/>
      <c r="B320" s="18"/>
      <c r="C320" s="18"/>
      <c r="D320" s="18"/>
      <c r="E320" s="18"/>
      <c r="F320" s="18"/>
      <c r="G320" s="18"/>
      <c r="H320" s="76"/>
      <c r="I320" s="18"/>
      <c r="J320" s="18"/>
      <c r="K320" s="18"/>
      <c r="L320" s="18"/>
      <c r="M320" s="18"/>
      <c r="N320" s="18"/>
      <c r="O320" s="18"/>
      <c r="P320" s="18"/>
      <c r="Q320" s="18"/>
      <c r="R320" s="18"/>
      <c r="S320" s="18"/>
      <c r="T320" s="18"/>
      <c r="U320" s="18"/>
      <c r="V320" s="18"/>
    </row>
    <row r="321" spans="1:22" ht="20.100000000000001" customHeight="1" x14ac:dyDescent="0.2">
      <c r="A321" s="18"/>
      <c r="B321" s="18"/>
      <c r="C321" s="18"/>
      <c r="D321" s="18"/>
      <c r="E321" s="18"/>
      <c r="F321" s="18"/>
      <c r="G321" s="18"/>
      <c r="H321" s="76"/>
      <c r="I321" s="18"/>
      <c r="J321" s="18"/>
      <c r="K321" s="18"/>
      <c r="L321" s="18"/>
      <c r="M321" s="18"/>
      <c r="N321" s="18"/>
      <c r="O321" s="18"/>
      <c r="P321" s="18"/>
      <c r="Q321" s="18"/>
      <c r="R321" s="18"/>
      <c r="S321" s="18"/>
      <c r="T321" s="18"/>
      <c r="U321" s="18"/>
      <c r="V321" s="18"/>
    </row>
    <row r="322" spans="1:22" ht="20.100000000000001" customHeight="1" x14ac:dyDescent="0.2">
      <c r="A322" s="18"/>
      <c r="B322" s="18"/>
      <c r="C322" s="18"/>
      <c r="D322" s="18"/>
      <c r="E322" s="18"/>
      <c r="F322" s="18"/>
      <c r="G322" s="18"/>
      <c r="H322" s="76"/>
      <c r="I322" s="18"/>
      <c r="J322" s="18"/>
      <c r="K322" s="18"/>
      <c r="L322" s="18"/>
      <c r="M322" s="18"/>
      <c r="N322" s="18"/>
      <c r="O322" s="18"/>
      <c r="P322" s="18"/>
      <c r="Q322" s="18"/>
      <c r="R322" s="18"/>
      <c r="S322" s="18"/>
      <c r="T322" s="18"/>
      <c r="U322" s="18"/>
      <c r="V322" s="18"/>
    </row>
    <row r="323" spans="1:22" ht="20.100000000000001" customHeight="1" x14ac:dyDescent="0.2">
      <c r="A323" s="18"/>
      <c r="B323" s="18"/>
      <c r="C323" s="18"/>
      <c r="D323" s="18"/>
      <c r="E323" s="18"/>
      <c r="F323" s="18"/>
      <c r="G323" s="18"/>
      <c r="H323" s="76"/>
      <c r="I323" s="18"/>
      <c r="J323" s="18"/>
      <c r="K323" s="18"/>
      <c r="L323" s="18"/>
      <c r="M323" s="18"/>
      <c r="N323" s="18"/>
      <c r="O323" s="18"/>
      <c r="P323" s="18"/>
      <c r="Q323" s="18"/>
      <c r="R323" s="18"/>
      <c r="S323" s="18"/>
      <c r="T323" s="18"/>
      <c r="U323" s="18"/>
      <c r="V323" s="18"/>
    </row>
    <row r="324" spans="1:22" ht="20.100000000000001" customHeight="1" x14ac:dyDescent="0.2">
      <c r="A324" s="18"/>
      <c r="B324" s="18"/>
      <c r="C324" s="18"/>
      <c r="D324" s="18"/>
      <c r="E324" s="18"/>
      <c r="F324" s="18"/>
      <c r="G324" s="18"/>
      <c r="H324" s="76"/>
      <c r="I324" s="18"/>
      <c r="J324" s="18"/>
      <c r="K324" s="18"/>
      <c r="L324" s="18"/>
      <c r="M324" s="18"/>
      <c r="N324" s="18"/>
      <c r="O324" s="18"/>
      <c r="P324" s="18"/>
      <c r="Q324" s="18"/>
      <c r="R324" s="18"/>
      <c r="S324" s="18"/>
      <c r="T324" s="18"/>
      <c r="U324" s="18"/>
      <c r="V324" s="18"/>
    </row>
    <row r="325" spans="1:22" ht="20.100000000000001" customHeight="1" x14ac:dyDescent="0.2">
      <c r="A325" s="18"/>
      <c r="B325" s="18"/>
      <c r="C325" s="18"/>
      <c r="D325" s="18"/>
      <c r="E325" s="18"/>
      <c r="F325" s="18"/>
      <c r="G325" s="18"/>
      <c r="H325" s="76"/>
      <c r="I325" s="18"/>
      <c r="J325" s="18"/>
      <c r="K325" s="18"/>
      <c r="L325" s="18"/>
      <c r="M325" s="18"/>
      <c r="N325" s="18"/>
      <c r="O325" s="18"/>
      <c r="P325" s="18"/>
      <c r="Q325" s="18"/>
      <c r="R325" s="18"/>
      <c r="S325" s="18"/>
      <c r="T325" s="18"/>
      <c r="U325" s="18"/>
      <c r="V325" s="18"/>
    </row>
    <row r="326" spans="1:22" ht="20.100000000000001" customHeight="1" x14ac:dyDescent="0.2">
      <c r="A326" s="18"/>
      <c r="B326" s="18"/>
      <c r="C326" s="18"/>
      <c r="D326" s="18"/>
      <c r="E326" s="18"/>
      <c r="F326" s="18"/>
      <c r="G326" s="18"/>
      <c r="H326" s="76"/>
      <c r="I326" s="18"/>
      <c r="J326" s="18"/>
      <c r="K326" s="18"/>
      <c r="L326" s="18"/>
      <c r="M326" s="18"/>
      <c r="N326" s="18"/>
      <c r="O326" s="18"/>
      <c r="P326" s="18"/>
      <c r="Q326" s="18"/>
      <c r="R326" s="18"/>
      <c r="S326" s="18"/>
      <c r="T326" s="18"/>
      <c r="U326" s="18"/>
      <c r="V326" s="18"/>
    </row>
    <row r="327" spans="1:22" ht="20.100000000000001" customHeight="1" x14ac:dyDescent="0.2">
      <c r="A327" s="18"/>
      <c r="B327" s="18"/>
      <c r="C327" s="18"/>
      <c r="D327" s="18"/>
      <c r="E327" s="18"/>
      <c r="F327" s="18"/>
      <c r="G327" s="18"/>
      <c r="H327" s="76"/>
      <c r="I327" s="18"/>
      <c r="J327" s="18"/>
      <c r="K327" s="18"/>
      <c r="L327" s="18"/>
      <c r="M327" s="18"/>
      <c r="N327" s="18"/>
      <c r="O327" s="18"/>
      <c r="P327" s="18"/>
      <c r="Q327" s="18"/>
      <c r="R327" s="18"/>
      <c r="S327" s="18"/>
      <c r="T327" s="18"/>
      <c r="U327" s="18"/>
      <c r="V327" s="18"/>
    </row>
    <row r="328" spans="1:22" ht="20.100000000000001" customHeight="1" x14ac:dyDescent="0.2">
      <c r="A328" s="18"/>
      <c r="B328" s="18"/>
      <c r="C328" s="18"/>
      <c r="D328" s="18"/>
      <c r="E328" s="18"/>
      <c r="F328" s="18"/>
      <c r="G328" s="18"/>
      <c r="H328" s="76"/>
      <c r="I328" s="18"/>
      <c r="J328" s="18"/>
      <c r="K328" s="18"/>
      <c r="L328" s="18"/>
      <c r="M328" s="18"/>
      <c r="N328" s="18"/>
      <c r="O328" s="18"/>
      <c r="P328" s="18"/>
      <c r="Q328" s="18"/>
      <c r="R328" s="18"/>
      <c r="S328" s="18"/>
      <c r="T328" s="18"/>
      <c r="U328" s="18"/>
      <c r="V328" s="18"/>
    </row>
    <row r="329" spans="1:22" ht="20.100000000000001" customHeight="1" x14ac:dyDescent="0.2">
      <c r="A329" s="18"/>
      <c r="B329" s="18"/>
      <c r="C329" s="18"/>
      <c r="D329" s="18"/>
      <c r="E329" s="18"/>
      <c r="F329" s="18"/>
      <c r="G329" s="18"/>
      <c r="H329" s="76"/>
      <c r="I329" s="18"/>
      <c r="J329" s="18"/>
      <c r="K329" s="18"/>
      <c r="L329" s="18"/>
      <c r="M329" s="18"/>
      <c r="N329" s="18"/>
      <c r="O329" s="18"/>
      <c r="P329" s="18"/>
      <c r="Q329" s="18"/>
      <c r="R329" s="18"/>
      <c r="S329" s="18"/>
      <c r="T329" s="18"/>
      <c r="U329" s="18"/>
      <c r="V329" s="18"/>
    </row>
    <row r="330" spans="1:22" ht="20.100000000000001" customHeight="1" x14ac:dyDescent="0.2">
      <c r="A330" s="18"/>
      <c r="B330" s="18"/>
      <c r="C330" s="18"/>
      <c r="D330" s="18"/>
      <c r="E330" s="18"/>
      <c r="F330" s="18"/>
      <c r="G330" s="18"/>
      <c r="H330" s="76"/>
      <c r="I330" s="18"/>
      <c r="J330" s="18"/>
      <c r="K330" s="18"/>
      <c r="L330" s="18"/>
      <c r="M330" s="18"/>
      <c r="N330" s="18"/>
      <c r="O330" s="18"/>
      <c r="P330" s="18"/>
      <c r="Q330" s="18"/>
      <c r="R330" s="18"/>
      <c r="S330" s="18"/>
      <c r="T330" s="18"/>
      <c r="U330" s="18"/>
      <c r="V330" s="18"/>
    </row>
    <row r="331" spans="1:22" ht="20.100000000000001" customHeight="1" x14ac:dyDescent="0.2">
      <c r="A331" s="18"/>
      <c r="B331" s="18"/>
      <c r="C331" s="18"/>
      <c r="D331" s="18"/>
      <c r="E331" s="18"/>
      <c r="F331" s="18"/>
      <c r="G331" s="18"/>
      <c r="H331" s="76"/>
      <c r="I331" s="18"/>
      <c r="J331" s="18"/>
      <c r="K331" s="18"/>
      <c r="L331" s="18"/>
      <c r="M331" s="18"/>
      <c r="N331" s="18"/>
      <c r="O331" s="18"/>
      <c r="P331" s="18"/>
      <c r="Q331" s="18"/>
      <c r="R331" s="18"/>
      <c r="S331" s="18"/>
      <c r="T331" s="18"/>
      <c r="U331" s="18"/>
      <c r="V331" s="18"/>
    </row>
    <row r="332" spans="1:22" ht="20.100000000000001" customHeight="1" x14ac:dyDescent="0.2">
      <c r="A332" s="18"/>
      <c r="B332" s="18"/>
      <c r="C332" s="18"/>
      <c r="D332" s="18"/>
      <c r="E332" s="18"/>
      <c r="F332" s="18"/>
      <c r="G332" s="18"/>
      <c r="H332" s="76"/>
      <c r="I332" s="18"/>
      <c r="J332" s="18"/>
      <c r="K332" s="18"/>
      <c r="L332" s="18"/>
      <c r="M332" s="18"/>
      <c r="N332" s="18"/>
      <c r="O332" s="18"/>
      <c r="P332" s="18"/>
      <c r="Q332" s="18"/>
      <c r="R332" s="18"/>
      <c r="S332" s="18"/>
      <c r="T332" s="18"/>
      <c r="U332" s="18"/>
      <c r="V332" s="18"/>
    </row>
    <row r="333" spans="1:22" ht="20.100000000000001" customHeight="1" x14ac:dyDescent="0.2">
      <c r="A333" s="18"/>
      <c r="B333" s="18"/>
      <c r="C333" s="18"/>
      <c r="D333" s="18"/>
      <c r="E333" s="18"/>
      <c r="F333" s="18"/>
      <c r="G333" s="18"/>
      <c r="H333" s="76"/>
      <c r="I333" s="18"/>
      <c r="J333" s="18"/>
      <c r="K333" s="18"/>
      <c r="L333" s="18"/>
      <c r="M333" s="18"/>
      <c r="N333" s="18"/>
      <c r="O333" s="18"/>
      <c r="P333" s="18"/>
      <c r="Q333" s="18"/>
      <c r="R333" s="18"/>
      <c r="S333" s="18"/>
      <c r="T333" s="18"/>
      <c r="U333" s="18"/>
      <c r="V333" s="18"/>
    </row>
    <row r="334" spans="1:22" ht="20.100000000000001" customHeight="1" x14ac:dyDescent="0.2">
      <c r="A334" s="18"/>
      <c r="B334" s="18"/>
      <c r="C334" s="18"/>
      <c r="D334" s="18"/>
      <c r="E334" s="18"/>
      <c r="F334" s="18"/>
      <c r="G334" s="18"/>
      <c r="H334" s="76"/>
      <c r="I334" s="18"/>
      <c r="J334" s="18"/>
      <c r="K334" s="18"/>
      <c r="L334" s="18"/>
      <c r="M334" s="18"/>
      <c r="N334" s="18"/>
      <c r="O334" s="18"/>
      <c r="P334" s="18"/>
      <c r="Q334" s="18"/>
      <c r="R334" s="18"/>
      <c r="S334" s="18"/>
      <c r="T334" s="18"/>
      <c r="U334" s="18"/>
      <c r="V334" s="18"/>
    </row>
    <row r="335" spans="1:22" ht="20.100000000000001" customHeight="1" x14ac:dyDescent="0.2">
      <c r="A335" s="18"/>
      <c r="B335" s="18"/>
      <c r="C335" s="18"/>
      <c r="D335" s="18"/>
      <c r="E335" s="18"/>
      <c r="F335" s="18"/>
      <c r="G335" s="18"/>
      <c r="H335" s="76"/>
      <c r="I335" s="18"/>
      <c r="J335" s="18"/>
      <c r="K335" s="18"/>
      <c r="L335" s="18"/>
      <c r="M335" s="18"/>
      <c r="N335" s="18"/>
      <c r="O335" s="18"/>
      <c r="P335" s="18"/>
      <c r="Q335" s="18"/>
      <c r="R335" s="18"/>
      <c r="S335" s="18"/>
      <c r="T335" s="18"/>
      <c r="U335" s="18"/>
      <c r="V335" s="18"/>
    </row>
    <row r="336" spans="1:22" ht="20.100000000000001" customHeight="1" x14ac:dyDescent="0.2">
      <c r="A336" s="18"/>
      <c r="B336" s="18"/>
      <c r="C336" s="18"/>
      <c r="D336" s="18"/>
      <c r="E336" s="18"/>
      <c r="F336" s="18"/>
      <c r="G336" s="18"/>
      <c r="H336" s="76"/>
      <c r="I336" s="18"/>
      <c r="J336" s="18"/>
      <c r="K336" s="18"/>
      <c r="L336" s="18"/>
      <c r="M336" s="18"/>
      <c r="N336" s="18"/>
      <c r="O336" s="18"/>
      <c r="P336" s="18"/>
      <c r="Q336" s="18"/>
      <c r="R336" s="18"/>
      <c r="S336" s="18"/>
      <c r="T336" s="18"/>
      <c r="U336" s="18"/>
      <c r="V336" s="18"/>
    </row>
    <row r="337" spans="1:22" ht="20.100000000000001" customHeight="1" x14ac:dyDescent="0.2">
      <c r="A337" s="18"/>
      <c r="B337" s="18"/>
      <c r="C337" s="18"/>
      <c r="D337" s="18"/>
      <c r="E337" s="18"/>
      <c r="F337" s="18"/>
      <c r="G337" s="18"/>
      <c r="H337" s="76"/>
      <c r="I337" s="18"/>
      <c r="J337" s="18"/>
      <c r="K337" s="18"/>
      <c r="L337" s="18"/>
      <c r="M337" s="18"/>
      <c r="N337" s="18"/>
      <c r="O337" s="18"/>
      <c r="P337" s="18"/>
      <c r="Q337" s="18"/>
      <c r="R337" s="18"/>
      <c r="S337" s="18"/>
      <c r="T337" s="18"/>
      <c r="U337" s="18"/>
      <c r="V337" s="18"/>
    </row>
    <row r="338" spans="1:22" ht="20.100000000000001" customHeight="1" x14ac:dyDescent="0.2">
      <c r="A338" s="18"/>
      <c r="B338" s="18"/>
      <c r="C338" s="18"/>
      <c r="D338" s="18"/>
      <c r="E338" s="18"/>
      <c r="F338" s="18"/>
      <c r="G338" s="18"/>
      <c r="H338" s="76"/>
      <c r="I338" s="18"/>
      <c r="J338" s="18"/>
      <c r="K338" s="18"/>
      <c r="L338" s="18"/>
      <c r="M338" s="18"/>
      <c r="N338" s="18"/>
      <c r="O338" s="18"/>
      <c r="P338" s="18"/>
      <c r="Q338" s="18"/>
      <c r="R338" s="18"/>
      <c r="S338" s="18"/>
      <c r="T338" s="18"/>
      <c r="U338" s="18"/>
      <c r="V338" s="18"/>
    </row>
    <row r="339" spans="1:22" ht="20.100000000000001" customHeight="1" x14ac:dyDescent="0.2">
      <c r="A339" s="18"/>
      <c r="B339" s="18"/>
      <c r="C339" s="18"/>
      <c r="D339" s="18"/>
      <c r="E339" s="18"/>
      <c r="F339" s="18"/>
      <c r="G339" s="18"/>
      <c r="H339" s="76"/>
      <c r="I339" s="18"/>
      <c r="J339" s="18"/>
      <c r="K339" s="18"/>
      <c r="L339" s="18"/>
      <c r="M339" s="18"/>
      <c r="N339" s="18"/>
      <c r="O339" s="18"/>
      <c r="P339" s="18"/>
      <c r="Q339" s="18"/>
      <c r="R339" s="18"/>
      <c r="S339" s="18"/>
      <c r="T339" s="18"/>
      <c r="U339" s="18"/>
      <c r="V339" s="18"/>
    </row>
    <row r="340" spans="1:22" ht="20.100000000000001" customHeight="1" x14ac:dyDescent="0.2">
      <c r="A340" s="18"/>
      <c r="B340" s="18"/>
      <c r="C340" s="18"/>
      <c r="D340" s="18"/>
      <c r="E340" s="18"/>
      <c r="F340" s="18"/>
      <c r="G340" s="18"/>
      <c r="H340" s="76"/>
      <c r="I340" s="18"/>
      <c r="J340" s="18"/>
      <c r="K340" s="18"/>
      <c r="L340" s="18"/>
      <c r="M340" s="18"/>
      <c r="N340" s="18"/>
      <c r="O340" s="18"/>
      <c r="P340" s="18"/>
      <c r="Q340" s="18"/>
      <c r="R340" s="18"/>
      <c r="S340" s="18"/>
      <c r="T340" s="18"/>
      <c r="U340" s="18"/>
      <c r="V340" s="18"/>
    </row>
    <row r="341" spans="1:22" ht="20.100000000000001" customHeight="1" x14ac:dyDescent="0.2">
      <c r="A341" s="18"/>
      <c r="B341" s="18"/>
      <c r="C341" s="18"/>
      <c r="D341" s="18"/>
      <c r="E341" s="18"/>
      <c r="F341" s="18"/>
      <c r="G341" s="18"/>
      <c r="H341" s="76"/>
      <c r="I341" s="18"/>
      <c r="J341" s="18"/>
      <c r="K341" s="18"/>
      <c r="L341" s="18"/>
      <c r="M341" s="18"/>
      <c r="N341" s="18"/>
      <c r="O341" s="18"/>
      <c r="P341" s="18"/>
      <c r="Q341" s="18"/>
      <c r="R341" s="18"/>
      <c r="S341" s="18"/>
      <c r="T341" s="18"/>
      <c r="U341" s="18"/>
      <c r="V341" s="18"/>
    </row>
    <row r="342" spans="1:22" ht="20.100000000000001" customHeight="1" x14ac:dyDescent="0.2">
      <c r="A342" s="18"/>
      <c r="B342" s="18"/>
      <c r="C342" s="18"/>
      <c r="D342" s="18"/>
      <c r="E342" s="18"/>
      <c r="F342" s="18"/>
      <c r="G342" s="18"/>
      <c r="H342" s="76"/>
      <c r="I342" s="18"/>
      <c r="J342" s="18"/>
      <c r="K342" s="18"/>
      <c r="L342" s="18"/>
      <c r="M342" s="18"/>
      <c r="N342" s="18"/>
      <c r="O342" s="18"/>
      <c r="P342" s="18"/>
      <c r="Q342" s="18"/>
      <c r="R342" s="18"/>
      <c r="S342" s="18"/>
      <c r="T342" s="18"/>
      <c r="U342" s="18"/>
      <c r="V342" s="18"/>
    </row>
    <row r="343" spans="1:22" ht="20.100000000000001" customHeight="1" x14ac:dyDescent="0.2">
      <c r="A343" s="18"/>
      <c r="B343" s="18"/>
      <c r="C343" s="18"/>
      <c r="D343" s="18"/>
      <c r="E343" s="18"/>
      <c r="F343" s="18"/>
      <c r="G343" s="18"/>
      <c r="H343" s="76"/>
      <c r="I343" s="18"/>
      <c r="J343" s="18"/>
      <c r="K343" s="18"/>
      <c r="L343" s="18"/>
      <c r="M343" s="18"/>
      <c r="N343" s="18"/>
      <c r="O343" s="18"/>
      <c r="P343" s="18"/>
      <c r="Q343" s="18"/>
      <c r="R343" s="18"/>
      <c r="S343" s="18"/>
      <c r="T343" s="18"/>
      <c r="U343" s="18"/>
      <c r="V343" s="18"/>
    </row>
    <row r="344" spans="1:22" ht="20.100000000000001" customHeight="1" x14ac:dyDescent="0.2">
      <c r="A344" s="18"/>
      <c r="B344" s="18"/>
      <c r="C344" s="18"/>
      <c r="D344" s="18"/>
      <c r="E344" s="18"/>
      <c r="F344" s="18"/>
      <c r="G344" s="18"/>
      <c r="H344" s="76"/>
      <c r="I344" s="18"/>
      <c r="J344" s="18"/>
      <c r="K344" s="18"/>
      <c r="L344" s="18"/>
      <c r="M344" s="18"/>
      <c r="N344" s="18"/>
      <c r="O344" s="18"/>
      <c r="P344" s="18"/>
      <c r="Q344" s="18"/>
      <c r="R344" s="18"/>
      <c r="S344" s="18"/>
      <c r="T344" s="18"/>
      <c r="U344" s="18"/>
      <c r="V344" s="18"/>
    </row>
    <row r="345" spans="1:22" ht="20.100000000000001" customHeight="1" x14ac:dyDescent="0.2">
      <c r="A345" s="18"/>
      <c r="B345" s="18"/>
      <c r="C345" s="18"/>
      <c r="D345" s="18"/>
      <c r="E345" s="18"/>
      <c r="F345" s="18"/>
      <c r="G345" s="18"/>
      <c r="H345" s="76"/>
      <c r="I345" s="18"/>
      <c r="J345" s="18"/>
      <c r="K345" s="18"/>
      <c r="L345" s="18"/>
      <c r="M345" s="18"/>
      <c r="N345" s="18"/>
      <c r="O345" s="18"/>
      <c r="P345" s="18"/>
      <c r="Q345" s="18"/>
      <c r="R345" s="18"/>
      <c r="S345" s="18"/>
      <c r="T345" s="18"/>
      <c r="U345" s="18"/>
      <c r="V345" s="18"/>
    </row>
    <row r="346" spans="1:22" ht="20.100000000000001" customHeight="1" x14ac:dyDescent="0.2">
      <c r="A346" s="18"/>
      <c r="B346" s="18"/>
      <c r="C346" s="18"/>
      <c r="D346" s="18"/>
      <c r="E346" s="18"/>
      <c r="F346" s="18"/>
      <c r="G346" s="18"/>
      <c r="H346" s="76"/>
      <c r="I346" s="18"/>
      <c r="J346" s="18"/>
      <c r="K346" s="18"/>
      <c r="L346" s="18"/>
      <c r="M346" s="18"/>
      <c r="N346" s="18"/>
      <c r="O346" s="18"/>
      <c r="P346" s="18"/>
      <c r="Q346" s="18"/>
      <c r="R346" s="18"/>
      <c r="S346" s="18"/>
      <c r="T346" s="18"/>
      <c r="U346" s="18"/>
      <c r="V346" s="18"/>
    </row>
    <row r="347" spans="1:22" ht="20.100000000000001" customHeight="1" x14ac:dyDescent="0.2">
      <c r="A347" s="18"/>
      <c r="B347" s="18"/>
      <c r="C347" s="18"/>
      <c r="D347" s="18"/>
      <c r="E347" s="18"/>
      <c r="F347" s="18"/>
      <c r="G347" s="18"/>
      <c r="H347" s="76"/>
      <c r="I347" s="18"/>
      <c r="J347" s="18"/>
      <c r="K347" s="18"/>
      <c r="L347" s="18"/>
      <c r="M347" s="18"/>
      <c r="N347" s="18"/>
      <c r="O347" s="18"/>
      <c r="P347" s="18"/>
      <c r="Q347" s="18"/>
      <c r="R347" s="18"/>
      <c r="S347" s="18"/>
      <c r="T347" s="18"/>
      <c r="U347" s="18"/>
      <c r="V347" s="18"/>
    </row>
    <row r="348" spans="1:22" ht="20.100000000000001" customHeight="1" x14ac:dyDescent="0.2">
      <c r="A348" s="18"/>
      <c r="B348" s="18"/>
      <c r="C348" s="18"/>
      <c r="D348" s="18"/>
      <c r="E348" s="18"/>
      <c r="F348" s="18"/>
      <c r="G348" s="18"/>
      <c r="H348" s="76"/>
      <c r="I348" s="18"/>
      <c r="J348" s="18"/>
      <c r="K348" s="18"/>
      <c r="L348" s="18"/>
      <c r="M348" s="18"/>
      <c r="N348" s="18"/>
      <c r="O348" s="18"/>
      <c r="P348" s="18"/>
      <c r="Q348" s="18"/>
      <c r="R348" s="18"/>
      <c r="S348" s="18"/>
      <c r="T348" s="18"/>
      <c r="U348" s="18"/>
      <c r="V348" s="18"/>
    </row>
    <row r="349" spans="1:22" ht="20.100000000000001" customHeight="1" x14ac:dyDescent="0.2">
      <c r="A349" s="18"/>
      <c r="B349" s="18"/>
      <c r="C349" s="18"/>
      <c r="D349" s="18"/>
      <c r="E349" s="18"/>
      <c r="F349" s="18"/>
      <c r="G349" s="18"/>
      <c r="H349" s="76"/>
      <c r="I349" s="18"/>
      <c r="J349" s="18"/>
      <c r="K349" s="18"/>
      <c r="L349" s="18"/>
      <c r="M349" s="18"/>
      <c r="N349" s="18"/>
      <c r="O349" s="18"/>
      <c r="P349" s="18"/>
      <c r="Q349" s="18"/>
      <c r="R349" s="18"/>
      <c r="S349" s="18"/>
      <c r="T349" s="18"/>
      <c r="U349" s="18"/>
      <c r="V349" s="18"/>
    </row>
    <row r="350" spans="1:22" ht="20.100000000000001" customHeight="1" x14ac:dyDescent="0.2">
      <c r="A350" s="18"/>
      <c r="B350" s="18"/>
      <c r="C350" s="18"/>
      <c r="D350" s="18"/>
      <c r="E350" s="18"/>
      <c r="F350" s="18"/>
      <c r="G350" s="18"/>
      <c r="H350" s="76"/>
      <c r="I350" s="18"/>
      <c r="J350" s="18"/>
      <c r="K350" s="18"/>
      <c r="L350" s="18"/>
      <c r="M350" s="18"/>
      <c r="N350" s="18"/>
      <c r="O350" s="18"/>
      <c r="P350" s="18"/>
      <c r="Q350" s="18"/>
      <c r="R350" s="18"/>
      <c r="S350" s="18"/>
      <c r="T350" s="18"/>
      <c r="U350" s="18"/>
      <c r="V350" s="18"/>
    </row>
    <row r="351" spans="1:22" ht="20.100000000000001" customHeight="1" x14ac:dyDescent="0.2">
      <c r="A351" s="18"/>
      <c r="B351" s="18"/>
      <c r="C351" s="18"/>
      <c r="D351" s="18"/>
      <c r="E351" s="18"/>
      <c r="F351" s="18"/>
      <c r="G351" s="18"/>
      <c r="H351" s="76"/>
      <c r="I351" s="18"/>
      <c r="J351" s="18"/>
      <c r="K351" s="18"/>
      <c r="L351" s="18"/>
      <c r="M351" s="18"/>
      <c r="N351" s="18"/>
      <c r="O351" s="18"/>
      <c r="P351" s="18"/>
      <c r="Q351" s="18"/>
      <c r="R351" s="18"/>
      <c r="S351" s="18"/>
      <c r="T351" s="18"/>
      <c r="U351" s="18"/>
      <c r="V351" s="18"/>
    </row>
    <row r="352" spans="1:22" ht="20.100000000000001" customHeight="1" x14ac:dyDescent="0.2">
      <c r="A352" s="18"/>
      <c r="B352" s="18"/>
      <c r="C352" s="18"/>
      <c r="D352" s="18"/>
      <c r="E352" s="18"/>
      <c r="F352" s="18"/>
      <c r="G352" s="18"/>
      <c r="H352" s="76"/>
      <c r="I352" s="18"/>
      <c r="J352" s="18"/>
      <c r="K352" s="18"/>
      <c r="L352" s="18"/>
      <c r="M352" s="18"/>
      <c r="N352" s="18"/>
      <c r="O352" s="18"/>
      <c r="P352" s="18"/>
      <c r="Q352" s="18"/>
      <c r="R352" s="18"/>
      <c r="S352" s="18"/>
      <c r="T352" s="18"/>
      <c r="U352" s="18"/>
      <c r="V352" s="18"/>
    </row>
    <row r="353" spans="1:22" ht="20.100000000000001" customHeight="1" x14ac:dyDescent="0.2">
      <c r="A353" s="18"/>
      <c r="B353" s="18"/>
      <c r="C353" s="18"/>
      <c r="D353" s="18"/>
      <c r="E353" s="18"/>
      <c r="F353" s="18"/>
      <c r="G353" s="18"/>
      <c r="H353" s="76"/>
      <c r="I353" s="18"/>
      <c r="J353" s="18"/>
      <c r="K353" s="18"/>
      <c r="L353" s="18"/>
      <c r="M353" s="18"/>
      <c r="N353" s="18"/>
      <c r="O353" s="18"/>
      <c r="P353" s="18"/>
      <c r="Q353" s="18"/>
      <c r="R353" s="18"/>
      <c r="S353" s="18"/>
      <c r="T353" s="18"/>
      <c r="U353" s="18"/>
      <c r="V353" s="18"/>
    </row>
    <row r="354" spans="1:22" ht="20.100000000000001" customHeight="1" x14ac:dyDescent="0.2">
      <c r="A354" s="18"/>
      <c r="B354" s="18"/>
      <c r="C354" s="18"/>
      <c r="D354" s="18"/>
      <c r="E354" s="18"/>
      <c r="F354" s="18"/>
      <c r="G354" s="18"/>
      <c r="H354" s="76"/>
      <c r="I354" s="18"/>
      <c r="J354" s="18"/>
      <c r="K354" s="18"/>
      <c r="L354" s="18"/>
      <c r="M354" s="18"/>
      <c r="N354" s="18"/>
      <c r="O354" s="18"/>
      <c r="P354" s="18"/>
      <c r="Q354" s="18"/>
      <c r="R354" s="18"/>
      <c r="S354" s="18"/>
      <c r="T354" s="18"/>
      <c r="U354" s="18"/>
      <c r="V354" s="18"/>
    </row>
    <row r="355" spans="1:22" ht="20.100000000000001" customHeight="1" x14ac:dyDescent="0.2">
      <c r="A355" s="18"/>
      <c r="B355" s="18"/>
      <c r="C355" s="18"/>
      <c r="D355" s="18"/>
      <c r="E355" s="18"/>
      <c r="F355" s="18"/>
      <c r="G355" s="18"/>
      <c r="H355" s="76"/>
      <c r="I355" s="18"/>
      <c r="J355" s="18"/>
      <c r="K355" s="18"/>
      <c r="L355" s="18"/>
      <c r="M355" s="18"/>
      <c r="N355" s="18"/>
      <c r="O355" s="18"/>
      <c r="P355" s="18"/>
      <c r="Q355" s="18"/>
      <c r="R355" s="18"/>
      <c r="S355" s="18"/>
      <c r="T355" s="18"/>
      <c r="U355" s="18"/>
      <c r="V355" s="18"/>
    </row>
    <row r="356" spans="1:22" ht="20.100000000000001" customHeight="1" x14ac:dyDescent="0.2">
      <c r="A356" s="18"/>
      <c r="B356" s="18"/>
      <c r="C356" s="18"/>
      <c r="D356" s="18"/>
      <c r="E356" s="18"/>
      <c r="F356" s="18"/>
      <c r="G356" s="18"/>
      <c r="H356" s="76"/>
      <c r="I356" s="18"/>
      <c r="J356" s="18"/>
      <c r="K356" s="18"/>
      <c r="L356" s="18"/>
      <c r="M356" s="18"/>
      <c r="N356" s="18"/>
      <c r="O356" s="18"/>
      <c r="P356" s="18"/>
      <c r="Q356" s="18"/>
      <c r="R356" s="18"/>
      <c r="S356" s="18"/>
      <c r="T356" s="18"/>
      <c r="U356" s="18"/>
      <c r="V356" s="18"/>
    </row>
    <row r="357" spans="1:22" ht="20.100000000000001" customHeight="1" x14ac:dyDescent="0.2">
      <c r="A357" s="18"/>
      <c r="B357" s="18"/>
      <c r="C357" s="18"/>
      <c r="D357" s="18"/>
      <c r="E357" s="18"/>
      <c r="F357" s="18"/>
      <c r="G357" s="18"/>
      <c r="H357" s="76"/>
      <c r="I357" s="18"/>
      <c r="J357" s="18"/>
      <c r="K357" s="18"/>
      <c r="L357" s="18"/>
      <c r="M357" s="18"/>
      <c r="N357" s="18"/>
      <c r="O357" s="18"/>
      <c r="P357" s="18"/>
      <c r="Q357" s="18"/>
      <c r="R357" s="18"/>
      <c r="S357" s="18"/>
      <c r="T357" s="18"/>
      <c r="U357" s="18"/>
      <c r="V357" s="18"/>
    </row>
    <row r="358" spans="1:22" ht="20.100000000000001" customHeight="1" x14ac:dyDescent="0.2">
      <c r="A358" s="18"/>
      <c r="B358" s="18"/>
      <c r="C358" s="18"/>
      <c r="D358" s="18"/>
      <c r="E358" s="18"/>
      <c r="F358" s="18"/>
      <c r="G358" s="18"/>
      <c r="H358" s="76"/>
      <c r="I358" s="18"/>
      <c r="J358" s="18"/>
      <c r="K358" s="18"/>
      <c r="L358" s="18"/>
      <c r="M358" s="18"/>
      <c r="N358" s="18"/>
      <c r="O358" s="18"/>
      <c r="P358" s="18"/>
      <c r="Q358" s="18"/>
      <c r="R358" s="18"/>
      <c r="S358" s="18"/>
      <c r="T358" s="18"/>
      <c r="U358" s="18"/>
      <c r="V358" s="18"/>
    </row>
    <row r="359" spans="1:22" ht="20.100000000000001" customHeight="1" x14ac:dyDescent="0.2">
      <c r="A359" s="18"/>
      <c r="B359" s="18"/>
      <c r="C359" s="18"/>
      <c r="D359" s="18"/>
      <c r="E359" s="18"/>
      <c r="F359" s="18"/>
      <c r="G359" s="18"/>
      <c r="H359" s="76"/>
      <c r="I359" s="18"/>
      <c r="J359" s="18"/>
      <c r="K359" s="18"/>
      <c r="L359" s="18"/>
      <c r="M359" s="18"/>
      <c r="N359" s="18"/>
      <c r="O359" s="18"/>
      <c r="P359" s="18"/>
      <c r="Q359" s="18"/>
      <c r="R359" s="18"/>
      <c r="S359" s="18"/>
      <c r="T359" s="18"/>
      <c r="U359" s="18"/>
      <c r="V359" s="18"/>
    </row>
    <row r="360" spans="1:22" ht="20.100000000000001" customHeight="1" x14ac:dyDescent="0.2">
      <c r="A360" s="18"/>
      <c r="B360" s="18"/>
      <c r="C360" s="18"/>
      <c r="D360" s="18"/>
      <c r="E360" s="18"/>
      <c r="F360" s="18"/>
      <c r="G360" s="18"/>
      <c r="H360" s="76"/>
      <c r="I360" s="18"/>
      <c r="J360" s="18"/>
      <c r="K360" s="18"/>
      <c r="L360" s="18"/>
      <c r="M360" s="18"/>
      <c r="N360" s="18"/>
      <c r="O360" s="18"/>
      <c r="P360" s="18"/>
      <c r="Q360" s="18"/>
      <c r="R360" s="18"/>
      <c r="S360" s="18"/>
      <c r="T360" s="18"/>
      <c r="U360" s="18"/>
      <c r="V360" s="18"/>
    </row>
    <row r="361" spans="1:22" ht="20.100000000000001" customHeight="1" x14ac:dyDescent="0.2">
      <c r="A361" s="18"/>
      <c r="B361" s="18"/>
      <c r="C361" s="18"/>
      <c r="D361" s="18"/>
      <c r="E361" s="18"/>
      <c r="F361" s="18"/>
      <c r="G361" s="18"/>
      <c r="H361" s="76"/>
      <c r="I361" s="18"/>
      <c r="J361" s="18"/>
      <c r="K361" s="18"/>
      <c r="L361" s="18"/>
      <c r="M361" s="18"/>
      <c r="N361" s="18"/>
      <c r="O361" s="18"/>
      <c r="P361" s="18"/>
      <c r="Q361" s="18"/>
      <c r="R361" s="18"/>
      <c r="S361" s="18"/>
      <c r="T361" s="18"/>
      <c r="U361" s="18"/>
      <c r="V361" s="18"/>
    </row>
    <row r="362" spans="1:22" ht="20.100000000000001" customHeight="1" x14ac:dyDescent="0.2">
      <c r="A362" s="18"/>
      <c r="B362" s="18"/>
      <c r="C362" s="18"/>
      <c r="D362" s="18"/>
      <c r="E362" s="18"/>
      <c r="F362" s="18"/>
      <c r="G362" s="18"/>
      <c r="H362" s="76"/>
      <c r="I362" s="18"/>
      <c r="J362" s="18"/>
      <c r="K362" s="18"/>
      <c r="L362" s="18"/>
      <c r="M362" s="18"/>
      <c r="N362" s="18"/>
      <c r="O362" s="18"/>
      <c r="P362" s="18"/>
      <c r="Q362" s="18"/>
      <c r="R362" s="18"/>
      <c r="S362" s="18"/>
      <c r="T362" s="18"/>
      <c r="U362" s="18"/>
      <c r="V362" s="18"/>
    </row>
    <row r="363" spans="1:22" ht="20.100000000000001" customHeight="1" x14ac:dyDescent="0.2">
      <c r="A363" s="18"/>
      <c r="B363" s="18"/>
      <c r="C363" s="18"/>
      <c r="D363" s="18"/>
      <c r="E363" s="18"/>
      <c r="F363" s="18"/>
      <c r="G363" s="18"/>
      <c r="H363" s="76"/>
      <c r="I363" s="18"/>
      <c r="J363" s="18"/>
      <c r="K363" s="18"/>
      <c r="L363" s="18"/>
      <c r="M363" s="18"/>
      <c r="N363" s="18"/>
      <c r="O363" s="18"/>
      <c r="P363" s="18"/>
      <c r="Q363" s="18"/>
      <c r="R363" s="18"/>
      <c r="S363" s="18"/>
      <c r="T363" s="18"/>
      <c r="U363" s="18"/>
      <c r="V363" s="18"/>
    </row>
    <row r="364" spans="1:22" ht="20.100000000000001" customHeight="1" x14ac:dyDescent="0.2">
      <c r="A364" s="18"/>
      <c r="B364" s="18"/>
      <c r="C364" s="18"/>
      <c r="D364" s="18"/>
      <c r="E364" s="18"/>
      <c r="F364" s="18"/>
      <c r="G364" s="18"/>
      <c r="H364" s="76"/>
      <c r="I364" s="18"/>
      <c r="J364" s="18"/>
      <c r="K364" s="18"/>
      <c r="L364" s="18"/>
      <c r="M364" s="18"/>
      <c r="N364" s="18"/>
      <c r="O364" s="18"/>
      <c r="P364" s="18"/>
      <c r="Q364" s="18"/>
      <c r="R364" s="18"/>
      <c r="S364" s="18"/>
      <c r="T364" s="18"/>
      <c r="U364" s="18"/>
      <c r="V364" s="18"/>
    </row>
    <row r="365" spans="1:22" ht="20.100000000000001" customHeight="1" x14ac:dyDescent="0.2">
      <c r="A365" s="18"/>
      <c r="B365" s="18"/>
      <c r="C365" s="18"/>
      <c r="D365" s="18"/>
      <c r="E365" s="18"/>
      <c r="F365" s="18"/>
      <c r="G365" s="18"/>
      <c r="H365" s="76"/>
      <c r="I365" s="18"/>
      <c r="J365" s="18"/>
      <c r="K365" s="18"/>
      <c r="L365" s="18"/>
      <c r="M365" s="18"/>
      <c r="N365" s="18"/>
      <c r="O365" s="18"/>
      <c r="P365" s="18"/>
      <c r="Q365" s="18"/>
      <c r="R365" s="18"/>
      <c r="S365" s="18"/>
      <c r="T365" s="18"/>
      <c r="U365" s="18"/>
      <c r="V365" s="18"/>
    </row>
    <row r="366" spans="1:22" ht="20.100000000000001" customHeight="1" x14ac:dyDescent="0.2">
      <c r="A366" s="18"/>
      <c r="B366" s="18"/>
      <c r="C366" s="18"/>
      <c r="D366" s="18"/>
      <c r="E366" s="18"/>
      <c r="F366" s="18"/>
      <c r="G366" s="18"/>
      <c r="H366" s="76"/>
      <c r="I366" s="18"/>
      <c r="J366" s="18"/>
      <c r="K366" s="18"/>
      <c r="L366" s="18"/>
      <c r="M366" s="18"/>
      <c r="N366" s="18"/>
      <c r="O366" s="18"/>
      <c r="P366" s="18"/>
      <c r="Q366" s="18"/>
      <c r="R366" s="18"/>
      <c r="S366" s="18"/>
      <c r="T366" s="18"/>
      <c r="U366" s="18"/>
      <c r="V366" s="18"/>
    </row>
    <row r="367" spans="1:22" ht="20.100000000000001" customHeight="1" x14ac:dyDescent="0.2">
      <c r="A367" s="18"/>
      <c r="B367" s="18"/>
      <c r="C367" s="18"/>
      <c r="D367" s="18"/>
      <c r="E367" s="18"/>
      <c r="F367" s="18"/>
      <c r="G367" s="18"/>
      <c r="H367" s="76"/>
      <c r="I367" s="18"/>
      <c r="J367" s="18"/>
      <c r="K367" s="18"/>
      <c r="L367" s="18"/>
      <c r="M367" s="18"/>
      <c r="N367" s="18"/>
      <c r="O367" s="18"/>
      <c r="P367" s="18"/>
      <c r="Q367" s="18"/>
      <c r="R367" s="18"/>
      <c r="S367" s="18"/>
      <c r="T367" s="18"/>
      <c r="U367" s="18"/>
      <c r="V367" s="18"/>
    </row>
    <row r="368" spans="1:22" ht="20.100000000000001" customHeight="1" x14ac:dyDescent="0.2">
      <c r="A368" s="18"/>
      <c r="B368" s="18"/>
      <c r="C368" s="18"/>
      <c r="D368" s="18"/>
      <c r="E368" s="18"/>
      <c r="F368" s="18"/>
      <c r="G368" s="18"/>
      <c r="H368" s="76"/>
      <c r="I368" s="18"/>
      <c r="J368" s="18"/>
      <c r="K368" s="18"/>
      <c r="L368" s="18"/>
      <c r="M368" s="18"/>
      <c r="N368" s="18"/>
      <c r="O368" s="18"/>
      <c r="P368" s="18"/>
      <c r="Q368" s="18"/>
      <c r="R368" s="18"/>
      <c r="S368" s="18"/>
      <c r="T368" s="18"/>
      <c r="U368" s="18"/>
      <c r="V368" s="18"/>
    </row>
    <row r="369" spans="1:22" ht="20.100000000000001" customHeight="1" x14ac:dyDescent="0.2">
      <c r="A369" s="18"/>
      <c r="B369" s="18"/>
      <c r="C369" s="18"/>
      <c r="D369" s="18"/>
      <c r="E369" s="18"/>
      <c r="F369" s="18"/>
      <c r="G369" s="18"/>
      <c r="H369" s="76"/>
      <c r="I369" s="18"/>
      <c r="J369" s="18"/>
      <c r="K369" s="18"/>
      <c r="L369" s="18"/>
      <c r="M369" s="18"/>
      <c r="N369" s="18"/>
      <c r="O369" s="18"/>
      <c r="P369" s="18"/>
      <c r="Q369" s="18"/>
      <c r="R369" s="18"/>
      <c r="S369" s="18"/>
      <c r="T369" s="18"/>
      <c r="U369" s="18"/>
      <c r="V369" s="18"/>
    </row>
    <row r="370" spans="1:22" ht="20.100000000000001" customHeight="1" x14ac:dyDescent="0.2">
      <c r="A370" s="18"/>
      <c r="B370" s="18"/>
      <c r="C370" s="18"/>
      <c r="D370" s="18"/>
      <c r="E370" s="18"/>
      <c r="F370" s="18"/>
      <c r="G370" s="18"/>
      <c r="H370" s="76"/>
      <c r="I370" s="18"/>
      <c r="J370" s="18"/>
      <c r="K370" s="18"/>
      <c r="L370" s="18"/>
      <c r="M370" s="18"/>
      <c r="N370" s="18"/>
      <c r="O370" s="18"/>
      <c r="P370" s="18"/>
      <c r="Q370" s="18"/>
      <c r="R370" s="18"/>
      <c r="S370" s="18"/>
      <c r="T370" s="18"/>
      <c r="U370" s="18"/>
      <c r="V370" s="18"/>
    </row>
    <row r="371" spans="1:22" ht="20.100000000000001" customHeight="1" x14ac:dyDescent="0.2">
      <c r="A371" s="18"/>
      <c r="B371" s="18"/>
      <c r="C371" s="18"/>
      <c r="D371" s="18"/>
      <c r="E371" s="18"/>
      <c r="F371" s="18"/>
      <c r="G371" s="18"/>
      <c r="H371" s="76"/>
      <c r="I371" s="18"/>
      <c r="J371" s="18"/>
      <c r="K371" s="18"/>
      <c r="L371" s="18"/>
      <c r="M371" s="18"/>
      <c r="N371" s="18"/>
      <c r="O371" s="18"/>
      <c r="P371" s="18"/>
      <c r="Q371" s="18"/>
      <c r="R371" s="18"/>
      <c r="S371" s="18"/>
      <c r="T371" s="18"/>
      <c r="U371" s="18"/>
      <c r="V371" s="18"/>
    </row>
    <row r="372" spans="1:22" ht="20.100000000000001" customHeight="1" x14ac:dyDescent="0.2">
      <c r="A372" s="18"/>
      <c r="B372" s="18"/>
      <c r="C372" s="18"/>
      <c r="D372" s="18"/>
      <c r="E372" s="18"/>
      <c r="F372" s="18"/>
      <c r="G372" s="18"/>
      <c r="H372" s="76"/>
      <c r="I372" s="18"/>
      <c r="J372" s="18"/>
      <c r="K372" s="18"/>
      <c r="L372" s="18"/>
      <c r="M372" s="18"/>
      <c r="N372" s="18"/>
      <c r="O372" s="18"/>
      <c r="P372" s="18"/>
      <c r="Q372" s="18"/>
      <c r="R372" s="18"/>
      <c r="S372" s="18"/>
      <c r="T372" s="18"/>
      <c r="U372" s="18"/>
      <c r="V372" s="18"/>
    </row>
    <row r="373" spans="1:22" ht="20.100000000000001" customHeight="1" x14ac:dyDescent="0.2">
      <c r="A373" s="18"/>
      <c r="B373" s="18"/>
      <c r="C373" s="18"/>
      <c r="D373" s="18"/>
      <c r="E373" s="18"/>
      <c r="F373" s="18"/>
      <c r="G373" s="18"/>
      <c r="H373" s="76"/>
      <c r="I373" s="18"/>
      <c r="J373" s="18"/>
      <c r="K373" s="18"/>
      <c r="L373" s="18"/>
      <c r="M373" s="18"/>
      <c r="N373" s="18"/>
      <c r="O373" s="18"/>
      <c r="P373" s="18"/>
      <c r="Q373" s="18"/>
      <c r="R373" s="18"/>
      <c r="S373" s="18"/>
      <c r="T373" s="18"/>
      <c r="U373" s="18"/>
      <c r="V373" s="18"/>
    </row>
    <row r="374" spans="1:22" ht="20.100000000000001" customHeight="1" x14ac:dyDescent="0.2">
      <c r="A374" s="18"/>
      <c r="B374" s="18"/>
      <c r="C374" s="18"/>
      <c r="D374" s="18"/>
      <c r="E374" s="18"/>
      <c r="F374" s="18"/>
      <c r="G374" s="18"/>
      <c r="H374" s="76"/>
      <c r="I374" s="18"/>
      <c r="J374" s="18"/>
      <c r="K374" s="18"/>
      <c r="L374" s="18"/>
      <c r="M374" s="18"/>
      <c r="N374" s="18"/>
      <c r="O374" s="18"/>
      <c r="P374" s="18"/>
      <c r="Q374" s="18"/>
      <c r="R374" s="18"/>
      <c r="S374" s="18"/>
      <c r="T374" s="18"/>
      <c r="U374" s="18"/>
      <c r="V374" s="18"/>
    </row>
    <row r="375" spans="1:22" ht="20.100000000000001" customHeight="1" x14ac:dyDescent="0.2">
      <c r="A375" s="18"/>
      <c r="B375" s="18"/>
      <c r="C375" s="18"/>
      <c r="D375" s="18"/>
      <c r="E375" s="18"/>
      <c r="F375" s="18"/>
      <c r="G375" s="18"/>
      <c r="H375" s="76"/>
      <c r="I375" s="18"/>
      <c r="J375" s="18"/>
      <c r="K375" s="18"/>
      <c r="L375" s="18"/>
      <c r="M375" s="18"/>
      <c r="N375" s="18"/>
      <c r="O375" s="18"/>
      <c r="P375" s="18"/>
      <c r="Q375" s="18"/>
      <c r="R375" s="18"/>
      <c r="S375" s="18"/>
      <c r="T375" s="18"/>
      <c r="U375" s="18"/>
      <c r="V375" s="18"/>
    </row>
    <row r="376" spans="1:22" ht="20.100000000000001" customHeight="1" x14ac:dyDescent="0.2">
      <c r="A376" s="18"/>
      <c r="B376" s="18"/>
      <c r="C376" s="18"/>
      <c r="D376" s="18"/>
      <c r="E376" s="18"/>
      <c r="F376" s="18"/>
      <c r="G376" s="18"/>
      <c r="H376" s="76"/>
      <c r="I376" s="18"/>
      <c r="J376" s="18"/>
      <c r="K376" s="18"/>
      <c r="L376" s="18"/>
      <c r="M376" s="18"/>
      <c r="N376" s="18"/>
      <c r="O376" s="18"/>
      <c r="P376" s="18"/>
      <c r="Q376" s="18"/>
      <c r="R376" s="18"/>
      <c r="S376" s="18"/>
      <c r="T376" s="18"/>
      <c r="U376" s="18"/>
      <c r="V376" s="18"/>
    </row>
    <row r="377" spans="1:22" ht="20.100000000000001" customHeight="1" x14ac:dyDescent="0.2">
      <c r="A377" s="18"/>
      <c r="B377" s="18"/>
      <c r="C377" s="18"/>
      <c r="D377" s="18"/>
      <c r="E377" s="18"/>
      <c r="F377" s="18"/>
      <c r="G377" s="18"/>
      <c r="H377" s="76"/>
      <c r="I377" s="18"/>
      <c r="J377" s="18"/>
      <c r="K377" s="18"/>
      <c r="L377" s="18"/>
      <c r="M377" s="18"/>
      <c r="N377" s="18"/>
      <c r="O377" s="18"/>
      <c r="P377" s="18"/>
      <c r="Q377" s="18"/>
      <c r="R377" s="18"/>
      <c r="S377" s="18"/>
      <c r="T377" s="18"/>
      <c r="U377" s="18"/>
      <c r="V377" s="18"/>
    </row>
    <row r="378" spans="1:22" ht="20.100000000000001" customHeight="1" x14ac:dyDescent="0.2">
      <c r="A378" s="18"/>
      <c r="B378" s="18"/>
      <c r="C378" s="18"/>
      <c r="D378" s="18"/>
      <c r="E378" s="18"/>
      <c r="F378" s="18"/>
      <c r="G378" s="18"/>
      <c r="H378" s="76"/>
      <c r="I378" s="18"/>
      <c r="J378" s="18"/>
      <c r="K378" s="18"/>
      <c r="L378" s="18"/>
      <c r="M378" s="18"/>
      <c r="N378" s="18"/>
      <c r="O378" s="18"/>
      <c r="P378" s="18"/>
      <c r="Q378" s="18"/>
      <c r="R378" s="18"/>
      <c r="S378" s="18"/>
      <c r="T378" s="18"/>
      <c r="U378" s="18"/>
      <c r="V378" s="18"/>
    </row>
    <row r="379" spans="1:22" ht="20.100000000000001" customHeight="1" x14ac:dyDescent="0.2">
      <c r="A379" s="18"/>
      <c r="B379" s="18"/>
      <c r="C379" s="18"/>
      <c r="D379" s="18"/>
      <c r="E379" s="18"/>
      <c r="F379" s="18"/>
      <c r="G379" s="18"/>
      <c r="H379" s="76"/>
      <c r="I379" s="18"/>
      <c r="J379" s="18"/>
      <c r="K379" s="18"/>
      <c r="L379" s="18"/>
      <c r="M379" s="18"/>
      <c r="N379" s="18"/>
      <c r="O379" s="18"/>
      <c r="P379" s="18"/>
      <c r="Q379" s="18"/>
      <c r="R379" s="18"/>
      <c r="S379" s="18"/>
      <c r="T379" s="18"/>
      <c r="U379" s="18"/>
      <c r="V379" s="18"/>
    </row>
    <row r="380" spans="1:22" ht="20.100000000000001" customHeight="1" x14ac:dyDescent="0.2">
      <c r="A380" s="18"/>
      <c r="B380" s="18"/>
      <c r="C380" s="18"/>
      <c r="D380" s="18"/>
      <c r="E380" s="18"/>
      <c r="F380" s="18"/>
      <c r="G380" s="18"/>
      <c r="H380" s="76"/>
      <c r="I380" s="18"/>
      <c r="J380" s="18"/>
      <c r="K380" s="18"/>
      <c r="L380" s="18"/>
      <c r="M380" s="18"/>
      <c r="N380" s="18"/>
      <c r="O380" s="18"/>
      <c r="P380" s="18"/>
      <c r="Q380" s="18"/>
      <c r="R380" s="18"/>
      <c r="S380" s="18"/>
      <c r="T380" s="18"/>
      <c r="U380" s="18"/>
      <c r="V380" s="18"/>
    </row>
    <row r="381" spans="1:22" ht="20.100000000000001" customHeight="1" x14ac:dyDescent="0.2">
      <c r="A381" s="18"/>
      <c r="B381" s="18"/>
      <c r="C381" s="18"/>
      <c r="D381" s="18"/>
      <c r="E381" s="18"/>
      <c r="F381" s="18"/>
      <c r="G381" s="18"/>
      <c r="H381" s="76"/>
      <c r="I381" s="18"/>
      <c r="J381" s="18"/>
      <c r="K381" s="18"/>
      <c r="L381" s="18"/>
      <c r="M381" s="18"/>
      <c r="N381" s="18"/>
      <c r="O381" s="18"/>
      <c r="P381" s="18"/>
      <c r="Q381" s="18"/>
      <c r="R381" s="18"/>
      <c r="S381" s="18"/>
      <c r="T381" s="18"/>
      <c r="U381" s="18"/>
      <c r="V381" s="18"/>
    </row>
    <row r="382" spans="1:22" ht="20.100000000000001" customHeight="1" x14ac:dyDescent="0.2">
      <c r="A382" s="18"/>
      <c r="B382" s="18"/>
      <c r="C382" s="18"/>
      <c r="D382" s="18"/>
      <c r="E382" s="18"/>
      <c r="F382" s="18"/>
      <c r="G382" s="18"/>
      <c r="H382" s="76"/>
      <c r="I382" s="18"/>
      <c r="J382" s="18"/>
      <c r="K382" s="18"/>
      <c r="L382" s="18"/>
      <c r="M382" s="18"/>
      <c r="N382" s="18"/>
      <c r="O382" s="18"/>
      <c r="P382" s="18"/>
      <c r="Q382" s="18"/>
      <c r="R382" s="18"/>
      <c r="S382" s="18"/>
      <c r="T382" s="18"/>
      <c r="U382" s="18"/>
      <c r="V382" s="18"/>
    </row>
    <row r="383" spans="1:22" ht="20.100000000000001" customHeight="1" x14ac:dyDescent="0.2">
      <c r="A383" s="18"/>
      <c r="B383" s="18"/>
      <c r="C383" s="18"/>
      <c r="D383" s="18"/>
      <c r="E383" s="18"/>
      <c r="F383" s="18"/>
      <c r="G383" s="18"/>
      <c r="H383" s="76"/>
      <c r="I383" s="18"/>
      <c r="J383" s="18"/>
      <c r="K383" s="18"/>
      <c r="L383" s="18"/>
      <c r="M383" s="18"/>
      <c r="N383" s="18"/>
      <c r="O383" s="18"/>
      <c r="P383" s="18"/>
      <c r="Q383" s="18"/>
      <c r="R383" s="18"/>
      <c r="S383" s="18"/>
      <c r="T383" s="18"/>
      <c r="U383" s="18"/>
      <c r="V383" s="18"/>
    </row>
    <row r="384" spans="1:22" ht="20.100000000000001" customHeight="1" x14ac:dyDescent="0.2">
      <c r="A384" s="18"/>
      <c r="B384" s="18"/>
      <c r="C384" s="18"/>
      <c r="D384" s="18"/>
      <c r="E384" s="18"/>
      <c r="F384" s="18"/>
      <c r="G384" s="18"/>
      <c r="H384" s="76"/>
      <c r="I384" s="18"/>
      <c r="J384" s="18"/>
      <c r="K384" s="18"/>
      <c r="L384" s="18"/>
      <c r="M384" s="18"/>
      <c r="N384" s="18"/>
      <c r="O384" s="18"/>
      <c r="P384" s="18"/>
      <c r="Q384" s="18"/>
      <c r="R384" s="18"/>
      <c r="S384" s="18"/>
      <c r="T384" s="18"/>
      <c r="U384" s="18"/>
      <c r="V384" s="18"/>
    </row>
    <row r="385" spans="1:22" ht="20.100000000000001" customHeight="1" x14ac:dyDescent="0.2">
      <c r="A385" s="18"/>
      <c r="B385" s="18"/>
      <c r="C385" s="18"/>
      <c r="D385" s="18"/>
      <c r="E385" s="18"/>
      <c r="F385" s="18"/>
      <c r="G385" s="18"/>
      <c r="H385" s="76"/>
      <c r="I385" s="18"/>
      <c r="J385" s="18"/>
      <c r="K385" s="18"/>
      <c r="L385" s="18"/>
      <c r="M385" s="18"/>
      <c r="N385" s="18"/>
      <c r="O385" s="18"/>
      <c r="P385" s="18"/>
      <c r="Q385" s="18"/>
      <c r="R385" s="18"/>
      <c r="S385" s="18"/>
      <c r="T385" s="18"/>
      <c r="U385" s="18"/>
      <c r="V385" s="18"/>
    </row>
    <row r="386" spans="1:22" ht="20.100000000000001" customHeight="1" x14ac:dyDescent="0.2">
      <c r="A386" s="18"/>
      <c r="B386" s="18"/>
      <c r="C386" s="18"/>
      <c r="D386" s="18"/>
      <c r="E386" s="18"/>
      <c r="F386" s="18"/>
      <c r="G386" s="18"/>
      <c r="H386" s="76"/>
      <c r="I386" s="18"/>
      <c r="J386" s="18"/>
      <c r="K386" s="18"/>
      <c r="L386" s="18"/>
      <c r="M386" s="18"/>
      <c r="N386" s="18"/>
      <c r="O386" s="18"/>
      <c r="P386" s="18"/>
      <c r="Q386" s="18"/>
      <c r="R386" s="18"/>
      <c r="S386" s="18"/>
      <c r="T386" s="18"/>
      <c r="U386" s="18"/>
      <c r="V386" s="18"/>
    </row>
    <row r="387" spans="1:22" ht="20.100000000000001" customHeight="1" x14ac:dyDescent="0.2">
      <c r="A387" s="18"/>
      <c r="B387" s="18"/>
      <c r="C387" s="18"/>
      <c r="D387" s="18"/>
      <c r="E387" s="18"/>
      <c r="F387" s="18"/>
      <c r="G387" s="18"/>
      <c r="H387" s="76"/>
      <c r="I387" s="18"/>
      <c r="J387" s="18"/>
      <c r="K387" s="18"/>
      <c r="L387" s="18"/>
      <c r="M387" s="18"/>
      <c r="N387" s="18"/>
      <c r="O387" s="18"/>
      <c r="P387" s="18"/>
      <c r="Q387" s="18"/>
      <c r="R387" s="18"/>
      <c r="S387" s="18"/>
      <c r="T387" s="18"/>
      <c r="U387" s="18"/>
      <c r="V387" s="18"/>
    </row>
    <row r="388" spans="1:22" ht="20.100000000000001" customHeight="1" x14ac:dyDescent="0.2">
      <c r="A388" s="18"/>
      <c r="B388" s="18"/>
      <c r="C388" s="18"/>
      <c r="D388" s="18"/>
      <c r="E388" s="18"/>
      <c r="F388" s="18"/>
      <c r="G388" s="18"/>
      <c r="H388" s="76"/>
      <c r="I388" s="18"/>
      <c r="J388" s="18"/>
      <c r="K388" s="18"/>
      <c r="L388" s="18"/>
      <c r="M388" s="18"/>
      <c r="N388" s="18"/>
      <c r="O388" s="18"/>
      <c r="P388" s="18"/>
      <c r="Q388" s="18"/>
      <c r="R388" s="18"/>
      <c r="S388" s="18"/>
      <c r="T388" s="18"/>
      <c r="U388" s="18"/>
      <c r="V388" s="18"/>
    </row>
    <row r="389" spans="1:22" ht="20.100000000000001" customHeight="1" x14ac:dyDescent="0.2">
      <c r="A389" s="18"/>
      <c r="B389" s="18"/>
      <c r="C389" s="18"/>
      <c r="D389" s="18"/>
      <c r="E389" s="18"/>
      <c r="F389" s="18"/>
      <c r="G389" s="18"/>
      <c r="H389" s="76"/>
      <c r="I389" s="18"/>
      <c r="J389" s="18"/>
      <c r="K389" s="18"/>
      <c r="L389" s="18"/>
      <c r="M389" s="18"/>
      <c r="N389" s="18"/>
      <c r="O389" s="18"/>
      <c r="P389" s="18"/>
      <c r="Q389" s="18"/>
      <c r="R389" s="18"/>
      <c r="S389" s="18"/>
      <c r="T389" s="18"/>
      <c r="U389" s="18"/>
      <c r="V389" s="18"/>
    </row>
    <row r="390" spans="1:22" ht="20.100000000000001" customHeight="1" x14ac:dyDescent="0.2">
      <c r="A390" s="18"/>
      <c r="B390" s="18"/>
      <c r="C390" s="18"/>
      <c r="D390" s="18"/>
      <c r="E390" s="18"/>
      <c r="F390" s="18"/>
      <c r="G390" s="18"/>
      <c r="H390" s="76"/>
      <c r="I390" s="18"/>
      <c r="J390" s="18"/>
      <c r="K390" s="18"/>
      <c r="L390" s="18"/>
      <c r="M390" s="18"/>
      <c r="N390" s="18"/>
      <c r="O390" s="18"/>
      <c r="P390" s="18"/>
      <c r="Q390" s="18"/>
      <c r="R390" s="18"/>
      <c r="S390" s="18"/>
      <c r="T390" s="18"/>
      <c r="U390" s="18"/>
      <c r="V390" s="18"/>
    </row>
    <row r="391" spans="1:22" ht="20.100000000000001" customHeight="1" x14ac:dyDescent="0.2">
      <c r="A391" s="18"/>
      <c r="B391" s="18"/>
      <c r="C391" s="18"/>
      <c r="D391" s="18"/>
      <c r="E391" s="18"/>
      <c r="F391" s="18"/>
      <c r="G391" s="18"/>
      <c r="H391" s="76"/>
      <c r="I391" s="18"/>
      <c r="J391" s="18"/>
      <c r="K391" s="18"/>
      <c r="L391" s="18"/>
      <c r="M391" s="18"/>
      <c r="N391" s="18"/>
      <c r="O391" s="18"/>
      <c r="P391" s="18"/>
      <c r="Q391" s="18"/>
      <c r="R391" s="18"/>
      <c r="S391" s="18"/>
      <c r="T391" s="18"/>
      <c r="U391" s="18"/>
      <c r="V391" s="18"/>
    </row>
    <row r="392" spans="1:22" ht="20.100000000000001" customHeight="1" x14ac:dyDescent="0.2">
      <c r="A392" s="18"/>
      <c r="B392" s="18"/>
      <c r="C392" s="18"/>
      <c r="D392" s="18"/>
      <c r="E392" s="18"/>
      <c r="F392" s="18"/>
      <c r="G392" s="18"/>
      <c r="H392" s="76"/>
      <c r="I392" s="18"/>
      <c r="J392" s="18"/>
      <c r="K392" s="18"/>
      <c r="L392" s="18"/>
      <c r="M392" s="18"/>
      <c r="N392" s="18"/>
      <c r="O392" s="18"/>
      <c r="P392" s="18"/>
      <c r="Q392" s="18"/>
      <c r="R392" s="18"/>
      <c r="S392" s="18"/>
      <c r="T392" s="18"/>
      <c r="U392" s="18"/>
      <c r="V392" s="18"/>
    </row>
    <row r="393" spans="1:22" ht="20.100000000000001" customHeight="1" x14ac:dyDescent="0.2">
      <c r="A393" s="18"/>
      <c r="B393" s="18"/>
      <c r="C393" s="18"/>
      <c r="D393" s="18"/>
      <c r="E393" s="18"/>
      <c r="F393" s="18"/>
      <c r="G393" s="18"/>
      <c r="H393" s="76"/>
      <c r="I393" s="18"/>
      <c r="J393" s="18"/>
      <c r="K393" s="18"/>
      <c r="L393" s="18"/>
      <c r="M393" s="18"/>
      <c r="N393" s="18"/>
      <c r="O393" s="18"/>
      <c r="P393" s="18"/>
      <c r="Q393" s="18"/>
      <c r="R393" s="18"/>
      <c r="S393" s="18"/>
      <c r="T393" s="18"/>
      <c r="U393" s="18"/>
      <c r="V393" s="18"/>
    </row>
    <row r="394" spans="1:22" ht="20.100000000000001" customHeight="1" x14ac:dyDescent="0.2">
      <c r="A394" s="18"/>
      <c r="B394" s="18"/>
      <c r="C394" s="18"/>
      <c r="D394" s="18"/>
      <c r="E394" s="18"/>
      <c r="F394" s="18"/>
      <c r="G394" s="18"/>
      <c r="H394" s="76"/>
      <c r="I394" s="18"/>
      <c r="J394" s="18"/>
      <c r="K394" s="18"/>
      <c r="L394" s="18"/>
      <c r="M394" s="18"/>
      <c r="N394" s="18"/>
      <c r="O394" s="18"/>
      <c r="P394" s="18"/>
      <c r="Q394" s="18"/>
      <c r="R394" s="18"/>
      <c r="S394" s="18"/>
      <c r="T394" s="18"/>
      <c r="U394" s="18"/>
      <c r="V394" s="18"/>
    </row>
    <row r="395" spans="1:22" ht="20.100000000000001" customHeight="1" x14ac:dyDescent="0.2">
      <c r="A395" s="18"/>
      <c r="B395" s="18"/>
      <c r="C395" s="18"/>
      <c r="D395" s="18"/>
      <c r="E395" s="18"/>
      <c r="F395" s="18"/>
      <c r="G395" s="18"/>
      <c r="H395" s="76"/>
      <c r="I395" s="18"/>
      <c r="J395" s="18"/>
      <c r="K395" s="18"/>
      <c r="L395" s="18"/>
      <c r="M395" s="18"/>
      <c r="N395" s="18"/>
      <c r="O395" s="18"/>
      <c r="P395" s="18"/>
      <c r="Q395" s="18"/>
      <c r="R395" s="18"/>
      <c r="S395" s="18"/>
      <c r="T395" s="18"/>
      <c r="U395" s="18"/>
      <c r="V395" s="18"/>
    </row>
    <row r="396" spans="1:22" ht="20.100000000000001" customHeight="1" x14ac:dyDescent="0.2">
      <c r="A396" s="18"/>
      <c r="B396" s="18"/>
      <c r="C396" s="18"/>
      <c r="D396" s="18"/>
      <c r="E396" s="18"/>
      <c r="F396" s="18"/>
      <c r="G396" s="18"/>
      <c r="H396" s="76"/>
      <c r="I396" s="18"/>
      <c r="J396" s="18"/>
      <c r="K396" s="18"/>
      <c r="L396" s="18"/>
      <c r="M396" s="18"/>
      <c r="N396" s="18"/>
      <c r="O396" s="18"/>
      <c r="P396" s="18"/>
      <c r="Q396" s="18"/>
      <c r="R396" s="18"/>
      <c r="S396" s="18"/>
      <c r="T396" s="18"/>
      <c r="U396" s="18"/>
      <c r="V396" s="18"/>
    </row>
    <row r="397" spans="1:22" ht="20.100000000000001" customHeight="1" x14ac:dyDescent="0.2">
      <c r="A397" s="18"/>
      <c r="B397" s="18"/>
      <c r="C397" s="18"/>
      <c r="D397" s="18"/>
      <c r="E397" s="18"/>
      <c r="F397" s="18"/>
      <c r="G397" s="18"/>
      <c r="H397" s="76"/>
      <c r="I397" s="18"/>
      <c r="J397" s="18"/>
      <c r="K397" s="18"/>
      <c r="L397" s="18"/>
      <c r="M397" s="18"/>
      <c r="N397" s="18"/>
      <c r="O397" s="18"/>
      <c r="P397" s="18"/>
      <c r="Q397" s="18"/>
      <c r="R397" s="18"/>
      <c r="S397" s="18"/>
      <c r="T397" s="18"/>
      <c r="U397" s="18"/>
      <c r="V397" s="18"/>
    </row>
    <row r="398" spans="1:22" ht="20.100000000000001" customHeight="1" x14ac:dyDescent="0.2">
      <c r="A398" s="18"/>
      <c r="B398" s="18"/>
      <c r="C398" s="18"/>
      <c r="D398" s="18"/>
      <c r="E398" s="18"/>
      <c r="F398" s="18"/>
      <c r="G398" s="18"/>
      <c r="H398" s="76"/>
      <c r="I398" s="18"/>
      <c r="J398" s="18"/>
      <c r="K398" s="18"/>
      <c r="L398" s="18"/>
      <c r="M398" s="18"/>
      <c r="N398" s="18"/>
      <c r="O398" s="18"/>
      <c r="P398" s="18"/>
      <c r="Q398" s="18"/>
      <c r="R398" s="18"/>
      <c r="S398" s="18"/>
      <c r="T398" s="18"/>
      <c r="U398" s="18"/>
      <c r="V398" s="18"/>
    </row>
    <row r="399" spans="1:22" ht="20.100000000000001" customHeight="1" x14ac:dyDescent="0.2">
      <c r="A399" s="18"/>
      <c r="B399" s="18"/>
      <c r="C399" s="18"/>
      <c r="D399" s="18"/>
      <c r="E399" s="18"/>
      <c r="F399" s="18"/>
      <c r="G399" s="18"/>
      <c r="H399" s="76"/>
      <c r="I399" s="18"/>
      <c r="J399" s="18"/>
      <c r="K399" s="18"/>
      <c r="L399" s="18"/>
      <c r="M399" s="18"/>
      <c r="N399" s="18"/>
      <c r="O399" s="18"/>
      <c r="P399" s="18"/>
      <c r="Q399" s="18"/>
      <c r="R399" s="18"/>
      <c r="S399" s="18"/>
      <c r="T399" s="18"/>
      <c r="U399" s="18"/>
      <c r="V399" s="18"/>
    </row>
    <row r="400" spans="1:22" ht="20.100000000000001" customHeight="1" x14ac:dyDescent="0.2">
      <c r="A400" s="18"/>
      <c r="B400" s="18"/>
      <c r="C400" s="18"/>
      <c r="D400" s="18"/>
      <c r="E400" s="18"/>
      <c r="F400" s="18"/>
      <c r="G400" s="18"/>
      <c r="H400" s="76"/>
      <c r="I400" s="18"/>
      <c r="J400" s="18"/>
      <c r="K400" s="18"/>
      <c r="L400" s="18"/>
      <c r="M400" s="18"/>
      <c r="N400" s="18"/>
      <c r="O400" s="18"/>
      <c r="P400" s="18"/>
      <c r="Q400" s="18"/>
      <c r="R400" s="18"/>
      <c r="S400" s="18"/>
      <c r="T400" s="18"/>
      <c r="U400" s="18"/>
      <c r="V400" s="18"/>
    </row>
  </sheetData>
  <sortState ref="A2:D401">
    <sortCondition ref="C2:C401"/>
  </sortState>
  <pageMargins left="0.75" right="0.75" top="1" bottom="1" header="0.5" footer="0.5"/>
  <pageSetup orientation="portrait"/>
  <headerFooter>
    <oddHeader>&amp;R&amp;"Verdana,Regular"&amp;12&amp;K000000RAHRC	Hobie and Laser sailors	02/05/2014</oddHeader>
    <oddFooter>&amp;L&amp;"Helvetica,Regular"&amp;12&amp;K000000&amp;P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IV105"/>
  <sheetViews>
    <sheetView showGridLines="0" workbookViewId="0">
      <pane ySplit="1" topLeftCell="A62" activePane="bottomLeft" state="frozen"/>
      <selection pane="bottomLeft" activeCell="L91" sqref="L91"/>
    </sheetView>
  </sheetViews>
  <sheetFormatPr defaultColWidth="8.59765625" defaultRowHeight="12.75" customHeight="1" x14ac:dyDescent="0.2"/>
  <cols>
    <col min="1" max="1" width="8.8984375" style="47" customWidth="1"/>
    <col min="2" max="2" width="6.69921875" style="47" customWidth="1"/>
    <col min="3" max="7" width="13.09765625" style="47" customWidth="1"/>
    <col min="8" max="8" width="7.8984375" style="47" customWidth="1"/>
    <col min="9" max="9" width="4.69921875" style="47" customWidth="1"/>
    <col min="10" max="10" width="4.3984375" style="47" customWidth="1"/>
    <col min="11" max="256" width="8.59765625" style="47" customWidth="1"/>
  </cols>
  <sheetData>
    <row r="1" spans="1:10" ht="14.1" customHeight="1" x14ac:dyDescent="0.2">
      <c r="A1" s="48" t="s">
        <v>509</v>
      </c>
      <c r="B1" s="49" t="s">
        <v>510</v>
      </c>
      <c r="C1" s="50" t="s">
        <v>511</v>
      </c>
      <c r="D1" s="50" t="s">
        <v>512</v>
      </c>
      <c r="E1" s="50" t="s">
        <v>511</v>
      </c>
      <c r="F1" s="50" t="s">
        <v>512</v>
      </c>
      <c r="G1" s="50" t="s">
        <v>511</v>
      </c>
      <c r="H1" s="50" t="s">
        <v>513</v>
      </c>
      <c r="I1" s="50" t="s">
        <v>514</v>
      </c>
      <c r="J1" s="51" t="s">
        <v>515</v>
      </c>
    </row>
    <row r="2" spans="1:10" ht="14.1" customHeight="1" x14ac:dyDescent="0.2">
      <c r="A2" s="52" t="s">
        <v>516</v>
      </c>
      <c r="B2" s="53">
        <v>41642</v>
      </c>
      <c r="C2" s="54"/>
      <c r="D2" s="55" t="s">
        <v>517</v>
      </c>
      <c r="E2" s="55" t="s">
        <v>518</v>
      </c>
      <c r="F2" s="55" t="s">
        <v>519</v>
      </c>
      <c r="G2" s="55" t="s">
        <v>520</v>
      </c>
      <c r="H2" s="54"/>
      <c r="I2" s="56" t="s">
        <v>521</v>
      </c>
      <c r="J2" s="56" t="s">
        <v>522</v>
      </c>
    </row>
    <row r="3" spans="1:10" ht="14.1" customHeight="1" x14ac:dyDescent="0.2">
      <c r="A3" s="57" t="s">
        <v>523</v>
      </c>
      <c r="B3" s="58">
        <v>41643</v>
      </c>
      <c r="C3" s="59"/>
      <c r="D3" s="60" t="s">
        <v>524</v>
      </c>
      <c r="E3" s="60" t="s">
        <v>525</v>
      </c>
      <c r="F3" s="60" t="s">
        <v>526</v>
      </c>
      <c r="G3" s="59"/>
      <c r="H3" s="59"/>
      <c r="I3" s="61" t="s">
        <v>521</v>
      </c>
      <c r="J3" s="61" t="s">
        <v>527</v>
      </c>
    </row>
    <row r="4" spans="1:10" ht="14.1" customHeight="1" x14ac:dyDescent="0.2">
      <c r="A4" s="57" t="s">
        <v>516</v>
      </c>
      <c r="B4" s="58">
        <v>41649</v>
      </c>
      <c r="C4" s="60" t="s">
        <v>528</v>
      </c>
      <c r="D4" s="60" t="s">
        <v>529</v>
      </c>
      <c r="E4" s="60" t="s">
        <v>530</v>
      </c>
      <c r="F4" s="60" t="s">
        <v>531</v>
      </c>
      <c r="G4" s="59"/>
      <c r="H4" s="59"/>
      <c r="I4" s="61" t="s">
        <v>532</v>
      </c>
      <c r="J4" s="61" t="s">
        <v>533</v>
      </c>
    </row>
    <row r="5" spans="1:10" ht="14.1" customHeight="1" x14ac:dyDescent="0.2">
      <c r="A5" s="57" t="s">
        <v>523</v>
      </c>
      <c r="B5" s="58">
        <v>41650</v>
      </c>
      <c r="C5" s="60" t="s">
        <v>534</v>
      </c>
      <c r="D5" s="60" t="s">
        <v>535</v>
      </c>
      <c r="E5" s="60" t="s">
        <v>536</v>
      </c>
      <c r="F5" s="59"/>
      <c r="G5" s="59"/>
      <c r="H5" s="59"/>
      <c r="I5" s="61" t="s">
        <v>532</v>
      </c>
      <c r="J5" s="61" t="s">
        <v>537</v>
      </c>
    </row>
    <row r="6" spans="1:10" ht="14.1" customHeight="1" x14ac:dyDescent="0.2">
      <c r="A6" s="57" t="s">
        <v>516</v>
      </c>
      <c r="B6" s="58">
        <v>41656</v>
      </c>
      <c r="C6" s="59"/>
      <c r="D6" s="60" t="s">
        <v>538</v>
      </c>
      <c r="E6" s="60" t="s">
        <v>539</v>
      </c>
      <c r="F6" s="60" t="s">
        <v>540</v>
      </c>
      <c r="G6" s="60" t="s">
        <v>541</v>
      </c>
      <c r="H6" s="59"/>
      <c r="I6" s="61" t="s">
        <v>532</v>
      </c>
      <c r="J6" s="61" t="s">
        <v>542</v>
      </c>
    </row>
    <row r="7" spans="1:10" ht="14.1" customHeight="1" x14ac:dyDescent="0.2">
      <c r="A7" s="57" t="s">
        <v>523</v>
      </c>
      <c r="B7" s="58">
        <v>41657</v>
      </c>
      <c r="C7" s="59"/>
      <c r="D7" s="60" t="s">
        <v>543</v>
      </c>
      <c r="E7" s="60" t="s">
        <v>544</v>
      </c>
      <c r="F7" s="60" t="s">
        <v>545</v>
      </c>
      <c r="G7" s="60" t="s">
        <v>546</v>
      </c>
      <c r="H7" s="59"/>
      <c r="I7" s="61" t="s">
        <v>532</v>
      </c>
      <c r="J7" s="61" t="s">
        <v>547</v>
      </c>
    </row>
    <row r="8" spans="1:10" ht="14.1" customHeight="1" x14ac:dyDescent="0.2">
      <c r="A8" s="57" t="s">
        <v>516</v>
      </c>
      <c r="B8" s="58">
        <v>41663</v>
      </c>
      <c r="C8" s="60" t="s">
        <v>548</v>
      </c>
      <c r="D8" s="60" t="s">
        <v>549</v>
      </c>
      <c r="E8" s="60" t="s">
        <v>550</v>
      </c>
      <c r="F8" s="60" t="s">
        <v>551</v>
      </c>
      <c r="G8" s="59"/>
      <c r="H8" s="60" t="s">
        <v>552</v>
      </c>
      <c r="I8" s="61" t="s">
        <v>521</v>
      </c>
      <c r="J8" s="61" t="s">
        <v>553</v>
      </c>
    </row>
    <row r="9" spans="1:10" ht="14.1" customHeight="1" x14ac:dyDescent="0.2">
      <c r="A9" s="57" t="s">
        <v>523</v>
      </c>
      <c r="B9" s="58">
        <v>41664</v>
      </c>
      <c r="C9" s="60" t="s">
        <v>554</v>
      </c>
      <c r="D9" s="60" t="s">
        <v>555</v>
      </c>
      <c r="E9" s="60" t="s">
        <v>556</v>
      </c>
      <c r="F9" s="60" t="s">
        <v>557</v>
      </c>
      <c r="G9" s="59"/>
      <c r="H9" s="59"/>
      <c r="I9" s="61" t="s">
        <v>521</v>
      </c>
      <c r="J9" s="61" t="s">
        <v>558</v>
      </c>
    </row>
    <row r="10" spans="1:10" ht="14.1" customHeight="1" x14ac:dyDescent="0.2">
      <c r="A10" s="57" t="s">
        <v>516</v>
      </c>
      <c r="B10" s="58">
        <v>41670</v>
      </c>
      <c r="C10" s="59"/>
      <c r="D10" s="60" t="s">
        <v>559</v>
      </c>
      <c r="E10" s="60" t="s">
        <v>560</v>
      </c>
      <c r="F10" s="60" t="s">
        <v>561</v>
      </c>
      <c r="G10" s="60" t="s">
        <v>562</v>
      </c>
      <c r="H10" s="60" t="s">
        <v>563</v>
      </c>
      <c r="I10" s="61" t="s">
        <v>564</v>
      </c>
      <c r="J10" s="61" t="s">
        <v>565</v>
      </c>
    </row>
    <row r="11" spans="1:10" ht="14.1" customHeight="1" x14ac:dyDescent="0.2">
      <c r="A11" s="57" t="s">
        <v>523</v>
      </c>
      <c r="B11" s="58">
        <v>41671</v>
      </c>
      <c r="C11" s="59"/>
      <c r="D11" s="60" t="s">
        <v>566</v>
      </c>
      <c r="E11" s="60" t="s">
        <v>567</v>
      </c>
      <c r="F11" s="60" t="s">
        <v>568</v>
      </c>
      <c r="G11" s="60" t="s">
        <v>569</v>
      </c>
      <c r="H11" s="59"/>
      <c r="I11" s="61" t="s">
        <v>564</v>
      </c>
      <c r="J11" s="61" t="s">
        <v>570</v>
      </c>
    </row>
    <row r="12" spans="1:10" ht="14.1" customHeight="1" x14ac:dyDescent="0.2">
      <c r="A12" s="57" t="s">
        <v>516</v>
      </c>
      <c r="B12" s="58">
        <v>41677</v>
      </c>
      <c r="C12" s="60" t="s">
        <v>571</v>
      </c>
      <c r="D12" s="60" t="s">
        <v>572</v>
      </c>
      <c r="E12" s="60" t="s">
        <v>573</v>
      </c>
      <c r="F12" s="60" t="s">
        <v>574</v>
      </c>
      <c r="G12" s="59"/>
      <c r="H12" s="59"/>
      <c r="I12" s="61" t="s">
        <v>575</v>
      </c>
      <c r="J12" s="61" t="s">
        <v>576</v>
      </c>
    </row>
    <row r="13" spans="1:10" ht="14.1" customHeight="1" x14ac:dyDescent="0.2">
      <c r="A13" s="57" t="s">
        <v>523</v>
      </c>
      <c r="B13" s="58">
        <v>41678</v>
      </c>
      <c r="C13" s="60" t="s">
        <v>577</v>
      </c>
      <c r="D13" s="60" t="s">
        <v>578</v>
      </c>
      <c r="E13" s="60" t="s">
        <v>579</v>
      </c>
      <c r="F13" s="60" t="s">
        <v>580</v>
      </c>
      <c r="G13" s="59"/>
      <c r="H13" s="59"/>
      <c r="I13" s="61" t="s">
        <v>575</v>
      </c>
      <c r="J13" s="61" t="s">
        <v>576</v>
      </c>
    </row>
    <row r="14" spans="1:10" ht="14.1" customHeight="1" x14ac:dyDescent="0.2">
      <c r="A14" s="57" t="s">
        <v>516</v>
      </c>
      <c r="B14" s="58">
        <v>41684</v>
      </c>
      <c r="C14" s="59"/>
      <c r="D14" s="60" t="s">
        <v>581</v>
      </c>
      <c r="E14" s="60" t="s">
        <v>582</v>
      </c>
      <c r="F14" s="60" t="s">
        <v>583</v>
      </c>
      <c r="G14" s="60" t="s">
        <v>584</v>
      </c>
      <c r="H14" s="59"/>
      <c r="I14" s="61" t="s">
        <v>585</v>
      </c>
      <c r="J14" s="61" t="s">
        <v>586</v>
      </c>
    </row>
    <row r="15" spans="1:10" ht="14.1" customHeight="1" x14ac:dyDescent="0.2">
      <c r="A15" s="57" t="s">
        <v>523</v>
      </c>
      <c r="B15" s="58">
        <v>41685</v>
      </c>
      <c r="C15" s="59"/>
      <c r="D15" s="60" t="s">
        <v>587</v>
      </c>
      <c r="E15" s="60" t="s">
        <v>588</v>
      </c>
      <c r="F15" s="60" t="s">
        <v>589</v>
      </c>
      <c r="G15" s="60" t="s">
        <v>590</v>
      </c>
      <c r="H15" s="60" t="s">
        <v>591</v>
      </c>
      <c r="I15" s="61" t="s">
        <v>592</v>
      </c>
      <c r="J15" s="61" t="s">
        <v>593</v>
      </c>
    </row>
    <row r="16" spans="1:10" ht="14.1" customHeight="1" x14ac:dyDescent="0.2">
      <c r="A16" s="57" t="s">
        <v>516</v>
      </c>
      <c r="B16" s="58">
        <v>41691</v>
      </c>
      <c r="C16" s="60" t="s">
        <v>594</v>
      </c>
      <c r="D16" s="60" t="s">
        <v>595</v>
      </c>
      <c r="E16" s="60" t="s">
        <v>596</v>
      </c>
      <c r="F16" s="60" t="s">
        <v>597</v>
      </c>
      <c r="G16" s="59"/>
      <c r="H16" s="59"/>
      <c r="I16" s="61" t="s">
        <v>598</v>
      </c>
      <c r="J16" s="61" t="s">
        <v>599</v>
      </c>
    </row>
    <row r="17" spans="1:10" ht="14.1" customHeight="1" x14ac:dyDescent="0.2">
      <c r="A17" s="57" t="s">
        <v>523</v>
      </c>
      <c r="B17" s="58">
        <v>41692</v>
      </c>
      <c r="C17" s="60" t="s">
        <v>600</v>
      </c>
      <c r="D17" s="60" t="s">
        <v>601</v>
      </c>
      <c r="E17" s="60" t="s">
        <v>602</v>
      </c>
      <c r="F17" s="60" t="s">
        <v>603</v>
      </c>
      <c r="G17" s="59"/>
      <c r="H17" s="60" t="s">
        <v>552</v>
      </c>
      <c r="I17" s="61" t="s">
        <v>604</v>
      </c>
      <c r="J17" s="61" t="s">
        <v>599</v>
      </c>
    </row>
    <row r="18" spans="1:10" ht="14.1" customHeight="1" x14ac:dyDescent="0.2">
      <c r="A18" s="57" t="s">
        <v>516</v>
      </c>
      <c r="B18" s="58">
        <v>41698</v>
      </c>
      <c r="C18" s="59"/>
      <c r="D18" s="60" t="s">
        <v>605</v>
      </c>
      <c r="E18" s="60" t="s">
        <v>606</v>
      </c>
      <c r="F18" s="60" t="s">
        <v>607</v>
      </c>
      <c r="G18" s="60" t="s">
        <v>608</v>
      </c>
      <c r="H18" s="59"/>
      <c r="I18" s="61" t="s">
        <v>609</v>
      </c>
      <c r="J18" s="61" t="s">
        <v>610</v>
      </c>
    </row>
    <row r="19" spans="1:10" ht="14.1" customHeight="1" x14ac:dyDescent="0.2">
      <c r="A19" s="57" t="s">
        <v>523</v>
      </c>
      <c r="B19" s="58">
        <v>41699</v>
      </c>
      <c r="C19" s="59"/>
      <c r="D19" s="60" t="s">
        <v>611</v>
      </c>
      <c r="E19" s="60" t="s">
        <v>612</v>
      </c>
      <c r="F19" s="60" t="s">
        <v>613</v>
      </c>
      <c r="G19" s="60" t="s">
        <v>614</v>
      </c>
      <c r="H19" s="60" t="s">
        <v>563</v>
      </c>
      <c r="I19" s="61" t="s">
        <v>615</v>
      </c>
      <c r="J19" s="61" t="s">
        <v>616</v>
      </c>
    </row>
    <row r="20" spans="1:10" ht="14.1" customHeight="1" x14ac:dyDescent="0.2">
      <c r="A20" s="57" t="s">
        <v>516</v>
      </c>
      <c r="B20" s="58">
        <v>41705</v>
      </c>
      <c r="C20" s="60" t="s">
        <v>617</v>
      </c>
      <c r="D20" s="60" t="s">
        <v>618</v>
      </c>
      <c r="E20" s="60" t="s">
        <v>619</v>
      </c>
      <c r="F20" s="60" t="s">
        <v>620</v>
      </c>
      <c r="G20" s="59"/>
      <c r="H20" s="59"/>
      <c r="I20" s="61" t="s">
        <v>621</v>
      </c>
      <c r="J20" s="61" t="s">
        <v>622</v>
      </c>
    </row>
    <row r="21" spans="1:10" ht="14.1" customHeight="1" x14ac:dyDescent="0.2">
      <c r="A21" s="57" t="s">
        <v>523</v>
      </c>
      <c r="B21" s="58">
        <v>41706</v>
      </c>
      <c r="C21" s="60" t="s">
        <v>623</v>
      </c>
      <c r="D21" s="60" t="s">
        <v>624</v>
      </c>
      <c r="E21" s="60" t="s">
        <v>625</v>
      </c>
      <c r="F21" s="60" t="s">
        <v>626</v>
      </c>
      <c r="G21" s="59"/>
      <c r="H21" s="60" t="s">
        <v>627</v>
      </c>
      <c r="I21" s="61" t="s">
        <v>628</v>
      </c>
      <c r="J21" s="61" t="s">
        <v>622</v>
      </c>
    </row>
    <row r="22" spans="1:10" ht="14.1" customHeight="1" x14ac:dyDescent="0.2">
      <c r="A22" s="57" t="s">
        <v>516</v>
      </c>
      <c r="B22" s="58">
        <v>41712</v>
      </c>
      <c r="C22" s="59"/>
      <c r="D22" s="60" t="s">
        <v>629</v>
      </c>
      <c r="E22" s="60" t="s">
        <v>630</v>
      </c>
      <c r="F22" s="60" t="s">
        <v>631</v>
      </c>
      <c r="G22" s="60" t="s">
        <v>632</v>
      </c>
      <c r="H22" s="59"/>
      <c r="I22" s="61" t="s">
        <v>633</v>
      </c>
      <c r="J22" s="61" t="s">
        <v>634</v>
      </c>
    </row>
    <row r="23" spans="1:10" ht="14.1" customHeight="1" x14ac:dyDescent="0.2">
      <c r="A23" s="57" t="s">
        <v>523</v>
      </c>
      <c r="B23" s="58">
        <v>41713</v>
      </c>
      <c r="C23" s="59"/>
      <c r="D23" s="60" t="s">
        <v>635</v>
      </c>
      <c r="E23" s="60" t="s">
        <v>636</v>
      </c>
      <c r="F23" s="60" t="s">
        <v>637</v>
      </c>
      <c r="G23" s="60" t="s">
        <v>638</v>
      </c>
      <c r="H23" s="59"/>
      <c r="I23" s="61" t="s">
        <v>634</v>
      </c>
      <c r="J23" s="61" t="s">
        <v>634</v>
      </c>
    </row>
    <row r="24" spans="1:10" ht="14.1" customHeight="1" x14ac:dyDescent="0.2">
      <c r="A24" s="57" t="s">
        <v>516</v>
      </c>
      <c r="B24" s="58">
        <v>41719</v>
      </c>
      <c r="C24" s="59"/>
      <c r="D24" s="60" t="s">
        <v>639</v>
      </c>
      <c r="E24" s="60" t="s">
        <v>640</v>
      </c>
      <c r="F24" s="60" t="s">
        <v>641</v>
      </c>
      <c r="G24" s="59"/>
      <c r="H24" s="59"/>
      <c r="I24" s="61" t="s">
        <v>642</v>
      </c>
      <c r="J24" s="61" t="s">
        <v>643</v>
      </c>
    </row>
    <row r="25" spans="1:10" ht="14.1" customHeight="1" x14ac:dyDescent="0.2">
      <c r="A25" s="57" t="s">
        <v>523</v>
      </c>
      <c r="B25" s="58">
        <v>41720</v>
      </c>
      <c r="C25" s="60" t="s">
        <v>644</v>
      </c>
      <c r="D25" s="60" t="s">
        <v>645</v>
      </c>
      <c r="E25" s="60" t="s">
        <v>646</v>
      </c>
      <c r="F25" s="60" t="s">
        <v>647</v>
      </c>
      <c r="G25" s="59"/>
      <c r="H25" s="59"/>
      <c r="I25" s="61" t="s">
        <v>616</v>
      </c>
      <c r="J25" s="61" t="s">
        <v>643</v>
      </c>
    </row>
    <row r="26" spans="1:10" ht="14.1" customHeight="1" x14ac:dyDescent="0.2">
      <c r="A26" s="57" t="s">
        <v>516</v>
      </c>
      <c r="B26" s="58">
        <v>41726</v>
      </c>
      <c r="C26" s="59"/>
      <c r="D26" s="60" t="s">
        <v>648</v>
      </c>
      <c r="E26" s="60" t="s">
        <v>649</v>
      </c>
      <c r="F26" s="60" t="s">
        <v>650</v>
      </c>
      <c r="G26" s="60" t="s">
        <v>651</v>
      </c>
      <c r="H26" s="59"/>
      <c r="I26" s="61" t="s">
        <v>652</v>
      </c>
      <c r="J26" s="61" t="s">
        <v>653</v>
      </c>
    </row>
    <row r="27" spans="1:10" ht="14.1" customHeight="1" x14ac:dyDescent="0.2">
      <c r="A27" s="57" t="s">
        <v>523</v>
      </c>
      <c r="B27" s="58">
        <v>41727</v>
      </c>
      <c r="C27" s="59"/>
      <c r="D27" s="60" t="s">
        <v>654</v>
      </c>
      <c r="E27" s="60" t="s">
        <v>655</v>
      </c>
      <c r="F27" s="60" t="s">
        <v>656</v>
      </c>
      <c r="G27" s="60" t="s">
        <v>657</v>
      </c>
      <c r="H27" s="59"/>
      <c r="I27" s="61" t="s">
        <v>593</v>
      </c>
      <c r="J27" s="61" t="s">
        <v>658</v>
      </c>
    </row>
    <row r="28" spans="1:10" ht="14.1" customHeight="1" x14ac:dyDescent="0.2">
      <c r="A28" s="57" t="s">
        <v>516</v>
      </c>
      <c r="B28" s="58">
        <v>41733</v>
      </c>
      <c r="C28" s="59"/>
      <c r="D28" s="60" t="s">
        <v>659</v>
      </c>
      <c r="E28" s="60" t="s">
        <v>660</v>
      </c>
      <c r="F28" s="60" t="s">
        <v>661</v>
      </c>
      <c r="G28" s="59"/>
      <c r="H28" s="59"/>
      <c r="I28" s="61" t="s">
        <v>662</v>
      </c>
      <c r="J28" s="61" t="s">
        <v>621</v>
      </c>
    </row>
    <row r="29" spans="1:10" ht="14.1" customHeight="1" x14ac:dyDescent="0.2">
      <c r="A29" s="57" t="s">
        <v>523</v>
      </c>
      <c r="B29" s="58">
        <v>41734</v>
      </c>
      <c r="C29" s="60" t="s">
        <v>663</v>
      </c>
      <c r="D29" s="60" t="s">
        <v>664</v>
      </c>
      <c r="E29" s="60" t="s">
        <v>665</v>
      </c>
      <c r="F29" s="60" t="s">
        <v>666</v>
      </c>
      <c r="G29" s="59"/>
      <c r="H29" s="59"/>
      <c r="I29" s="61" t="s">
        <v>667</v>
      </c>
      <c r="J29" s="61" t="s">
        <v>621</v>
      </c>
    </row>
    <row r="30" spans="1:10" ht="14.1" customHeight="1" x14ac:dyDescent="0.2">
      <c r="A30" s="57" t="s">
        <v>516</v>
      </c>
      <c r="B30" s="58">
        <v>41740</v>
      </c>
      <c r="C30" s="59"/>
      <c r="D30" s="60" t="s">
        <v>668</v>
      </c>
      <c r="E30" s="60" t="s">
        <v>669</v>
      </c>
      <c r="F30" s="60" t="s">
        <v>670</v>
      </c>
      <c r="G30" s="60" t="s">
        <v>671</v>
      </c>
      <c r="H30" s="59"/>
      <c r="I30" s="61" t="s">
        <v>672</v>
      </c>
      <c r="J30" s="61" t="s">
        <v>673</v>
      </c>
    </row>
    <row r="31" spans="1:10" ht="14.1" customHeight="1" x14ac:dyDescent="0.2">
      <c r="A31" s="57" t="s">
        <v>523</v>
      </c>
      <c r="B31" s="58">
        <v>41741</v>
      </c>
      <c r="C31" s="59"/>
      <c r="D31" s="60" t="s">
        <v>674</v>
      </c>
      <c r="E31" s="60" t="s">
        <v>675</v>
      </c>
      <c r="F31" s="60" t="s">
        <v>676</v>
      </c>
      <c r="G31" s="60" t="s">
        <v>677</v>
      </c>
      <c r="H31" s="59"/>
      <c r="I31" s="61" t="s">
        <v>558</v>
      </c>
      <c r="J31" s="61" t="s">
        <v>673</v>
      </c>
    </row>
    <row r="32" spans="1:10" ht="14.1" customHeight="1" x14ac:dyDescent="0.2">
      <c r="A32" s="57" t="s">
        <v>516</v>
      </c>
      <c r="B32" s="58">
        <v>41747</v>
      </c>
      <c r="C32" s="59"/>
      <c r="D32" s="60" t="s">
        <v>678</v>
      </c>
      <c r="E32" s="60" t="s">
        <v>679</v>
      </c>
      <c r="F32" s="60" t="s">
        <v>680</v>
      </c>
      <c r="G32" s="60" t="s">
        <v>681</v>
      </c>
      <c r="H32" s="59"/>
      <c r="I32" s="61" t="s">
        <v>547</v>
      </c>
      <c r="J32" s="61" t="s">
        <v>609</v>
      </c>
    </row>
    <row r="33" spans="1:10" ht="14.1" customHeight="1" x14ac:dyDescent="0.2">
      <c r="A33" s="57" t="s">
        <v>523</v>
      </c>
      <c r="B33" s="58">
        <v>41748</v>
      </c>
      <c r="C33" s="59"/>
      <c r="D33" s="60" t="s">
        <v>682</v>
      </c>
      <c r="E33" s="60" t="s">
        <v>683</v>
      </c>
      <c r="F33" s="60" t="s">
        <v>684</v>
      </c>
      <c r="G33" s="60" t="s">
        <v>685</v>
      </c>
      <c r="H33" s="59"/>
      <c r="I33" s="61" t="s">
        <v>542</v>
      </c>
      <c r="J33" s="61" t="s">
        <v>609</v>
      </c>
    </row>
    <row r="34" spans="1:10" ht="14.1" customHeight="1" x14ac:dyDescent="0.2">
      <c r="A34" s="57" t="s">
        <v>516</v>
      </c>
      <c r="B34" s="58">
        <v>41754</v>
      </c>
      <c r="C34" s="59"/>
      <c r="D34" s="60" t="s">
        <v>686</v>
      </c>
      <c r="E34" s="60" t="s">
        <v>687</v>
      </c>
      <c r="F34" s="60" t="s">
        <v>688</v>
      </c>
      <c r="G34" s="60" t="s">
        <v>689</v>
      </c>
      <c r="H34" s="59"/>
      <c r="I34" s="61" t="s">
        <v>533</v>
      </c>
      <c r="J34" s="61" t="s">
        <v>690</v>
      </c>
    </row>
    <row r="35" spans="1:10" ht="14.1" customHeight="1" x14ac:dyDescent="0.2">
      <c r="A35" s="57" t="s">
        <v>523</v>
      </c>
      <c r="B35" s="58">
        <v>41755</v>
      </c>
      <c r="C35" s="59"/>
      <c r="D35" s="60" t="s">
        <v>691</v>
      </c>
      <c r="E35" s="60" t="s">
        <v>692</v>
      </c>
      <c r="F35" s="60" t="s">
        <v>693</v>
      </c>
      <c r="G35" s="60" t="s">
        <v>694</v>
      </c>
      <c r="H35" s="59"/>
      <c r="I35" s="61" t="s">
        <v>695</v>
      </c>
      <c r="J35" s="61" t="s">
        <v>690</v>
      </c>
    </row>
    <row r="36" spans="1:10" ht="14.1" customHeight="1" x14ac:dyDescent="0.2">
      <c r="A36" s="57" t="s">
        <v>516</v>
      </c>
      <c r="B36" s="58">
        <v>41761</v>
      </c>
      <c r="C36" s="59"/>
      <c r="D36" s="60" t="s">
        <v>696</v>
      </c>
      <c r="E36" s="60" t="s">
        <v>697</v>
      </c>
      <c r="F36" s="60" t="s">
        <v>698</v>
      </c>
      <c r="G36" s="60" t="s">
        <v>699</v>
      </c>
      <c r="H36" s="59"/>
      <c r="I36" s="61" t="s">
        <v>522</v>
      </c>
      <c r="J36" s="61" t="s">
        <v>598</v>
      </c>
    </row>
    <row r="37" spans="1:10" ht="14.1" customHeight="1" x14ac:dyDescent="0.2">
      <c r="A37" s="57" t="s">
        <v>523</v>
      </c>
      <c r="B37" s="58">
        <v>41762</v>
      </c>
      <c r="C37" s="59"/>
      <c r="D37" s="60" t="s">
        <v>700</v>
      </c>
      <c r="E37" s="60" t="s">
        <v>701</v>
      </c>
      <c r="F37" s="60" t="s">
        <v>702</v>
      </c>
      <c r="G37" s="60" t="s">
        <v>703</v>
      </c>
      <c r="H37" s="59"/>
      <c r="I37" s="61" t="s">
        <v>704</v>
      </c>
      <c r="J37" s="61" t="s">
        <v>598</v>
      </c>
    </row>
    <row r="38" spans="1:10" ht="14.1" customHeight="1" x14ac:dyDescent="0.2">
      <c r="A38" s="57" t="s">
        <v>516</v>
      </c>
      <c r="B38" s="58">
        <v>41768</v>
      </c>
      <c r="C38" s="60" t="s">
        <v>705</v>
      </c>
      <c r="D38" s="60" t="s">
        <v>706</v>
      </c>
      <c r="E38" s="60" t="s">
        <v>707</v>
      </c>
      <c r="F38" s="59"/>
      <c r="G38" s="59"/>
      <c r="H38" s="59"/>
      <c r="I38" s="61" t="s">
        <v>708</v>
      </c>
      <c r="J38" s="61" t="s">
        <v>709</v>
      </c>
    </row>
    <row r="39" spans="1:10" ht="14.1" customHeight="1" x14ac:dyDescent="0.2">
      <c r="A39" s="57" t="s">
        <v>523</v>
      </c>
      <c r="B39" s="58">
        <v>41769</v>
      </c>
      <c r="C39" s="59"/>
      <c r="D39" s="60" t="s">
        <v>710</v>
      </c>
      <c r="E39" s="60" t="s">
        <v>711</v>
      </c>
      <c r="F39" s="60" t="s">
        <v>712</v>
      </c>
      <c r="G39" s="60" t="s">
        <v>713</v>
      </c>
      <c r="H39" s="59"/>
      <c r="I39" s="61" t="s">
        <v>708</v>
      </c>
      <c r="J39" s="61" t="s">
        <v>592</v>
      </c>
    </row>
    <row r="40" spans="1:10" ht="14.1" customHeight="1" x14ac:dyDescent="0.2">
      <c r="A40" s="57" t="s">
        <v>516</v>
      </c>
      <c r="B40" s="58">
        <v>41775</v>
      </c>
      <c r="C40" s="59"/>
      <c r="D40" s="60" t="s">
        <v>714</v>
      </c>
      <c r="E40" s="60" t="s">
        <v>715</v>
      </c>
      <c r="F40" s="60" t="s">
        <v>716</v>
      </c>
      <c r="G40" s="60" t="s">
        <v>717</v>
      </c>
      <c r="H40" s="59"/>
      <c r="I40" s="61" t="s">
        <v>718</v>
      </c>
      <c r="J40" s="61" t="s">
        <v>719</v>
      </c>
    </row>
    <row r="41" spans="1:10" ht="14.1" customHeight="1" x14ac:dyDescent="0.2">
      <c r="A41" s="57" t="s">
        <v>523</v>
      </c>
      <c r="B41" s="58">
        <v>41776</v>
      </c>
      <c r="C41" s="59"/>
      <c r="D41" s="60" t="s">
        <v>720</v>
      </c>
      <c r="E41" s="60" t="s">
        <v>721</v>
      </c>
      <c r="F41" s="60" t="s">
        <v>722</v>
      </c>
      <c r="G41" s="60" t="s">
        <v>723</v>
      </c>
      <c r="H41" s="59"/>
      <c r="I41" s="61" t="s">
        <v>724</v>
      </c>
      <c r="J41" s="61" t="s">
        <v>725</v>
      </c>
    </row>
    <row r="42" spans="1:10" ht="14.1" customHeight="1" x14ac:dyDescent="0.2">
      <c r="A42" s="57" t="s">
        <v>516</v>
      </c>
      <c r="B42" s="58">
        <v>41782</v>
      </c>
      <c r="C42" s="60" t="s">
        <v>726</v>
      </c>
      <c r="D42" s="60" t="s">
        <v>727</v>
      </c>
      <c r="E42" s="60" t="s">
        <v>728</v>
      </c>
      <c r="F42" s="60" t="s">
        <v>729</v>
      </c>
      <c r="G42" s="59"/>
      <c r="H42" s="59"/>
      <c r="I42" s="61" t="s">
        <v>730</v>
      </c>
      <c r="J42" s="61" t="s">
        <v>731</v>
      </c>
    </row>
    <row r="43" spans="1:10" ht="14.1" customHeight="1" x14ac:dyDescent="0.2">
      <c r="A43" s="57" t="s">
        <v>523</v>
      </c>
      <c r="B43" s="58">
        <v>41783</v>
      </c>
      <c r="C43" s="60" t="s">
        <v>732</v>
      </c>
      <c r="D43" s="60" t="s">
        <v>733</v>
      </c>
      <c r="E43" s="60" t="s">
        <v>734</v>
      </c>
      <c r="F43" s="59"/>
      <c r="G43" s="59"/>
      <c r="H43" s="59"/>
      <c r="I43" s="61" t="s">
        <v>730</v>
      </c>
      <c r="J43" s="61" t="s">
        <v>731</v>
      </c>
    </row>
    <row r="44" spans="1:10" ht="14.1" customHeight="1" x14ac:dyDescent="0.2">
      <c r="A44" s="57" t="s">
        <v>516</v>
      </c>
      <c r="B44" s="58">
        <v>41789</v>
      </c>
      <c r="C44" s="59"/>
      <c r="D44" s="60" t="s">
        <v>735</v>
      </c>
      <c r="E44" s="60" t="s">
        <v>736</v>
      </c>
      <c r="F44" s="60" t="s">
        <v>737</v>
      </c>
      <c r="G44" s="60" t="s">
        <v>738</v>
      </c>
      <c r="H44" s="59"/>
      <c r="I44" s="61" t="s">
        <v>739</v>
      </c>
      <c r="J44" s="61" t="s">
        <v>740</v>
      </c>
    </row>
    <row r="45" spans="1:10" ht="14.1" customHeight="1" x14ac:dyDescent="0.2">
      <c r="A45" s="57" t="s">
        <v>523</v>
      </c>
      <c r="B45" s="58">
        <v>41790</v>
      </c>
      <c r="C45" s="59"/>
      <c r="D45" s="60" t="s">
        <v>741</v>
      </c>
      <c r="E45" s="60" t="s">
        <v>742</v>
      </c>
      <c r="F45" s="60" t="s">
        <v>743</v>
      </c>
      <c r="G45" s="60" t="s">
        <v>744</v>
      </c>
      <c r="H45" s="59"/>
      <c r="I45" s="61" t="s">
        <v>739</v>
      </c>
      <c r="J45" s="61" t="s">
        <v>740</v>
      </c>
    </row>
    <row r="46" spans="1:10" ht="14.1" customHeight="1" x14ac:dyDescent="0.2">
      <c r="A46" s="57" t="s">
        <v>516</v>
      </c>
      <c r="B46" s="58">
        <v>41796</v>
      </c>
      <c r="C46" s="60" t="s">
        <v>745</v>
      </c>
      <c r="D46" s="60" t="s">
        <v>746</v>
      </c>
      <c r="E46" s="60" t="s">
        <v>747</v>
      </c>
      <c r="F46" s="60" t="s">
        <v>748</v>
      </c>
      <c r="G46" s="59"/>
      <c r="H46" s="60" t="s">
        <v>627</v>
      </c>
      <c r="I46" s="61" t="s">
        <v>739</v>
      </c>
      <c r="J46" s="61" t="s">
        <v>749</v>
      </c>
    </row>
    <row r="47" spans="1:10" ht="14.1" customHeight="1" x14ac:dyDescent="0.2">
      <c r="A47" s="57" t="s">
        <v>523</v>
      </c>
      <c r="B47" s="58">
        <v>41797</v>
      </c>
      <c r="C47" s="60" t="s">
        <v>750</v>
      </c>
      <c r="D47" s="60" t="s">
        <v>751</v>
      </c>
      <c r="E47" s="60" t="s">
        <v>752</v>
      </c>
      <c r="F47" s="60" t="s">
        <v>753</v>
      </c>
      <c r="G47" s="59"/>
      <c r="H47" s="59"/>
      <c r="I47" s="61" t="s">
        <v>739</v>
      </c>
      <c r="J47" s="61" t="s">
        <v>749</v>
      </c>
    </row>
    <row r="48" spans="1:10" ht="14.1" customHeight="1" x14ac:dyDescent="0.2">
      <c r="A48" s="57" t="s">
        <v>516</v>
      </c>
      <c r="B48" s="58">
        <v>41803</v>
      </c>
      <c r="C48" s="59"/>
      <c r="D48" s="60" t="s">
        <v>754</v>
      </c>
      <c r="E48" s="60" t="s">
        <v>755</v>
      </c>
      <c r="F48" s="60" t="s">
        <v>756</v>
      </c>
      <c r="G48" s="60" t="s">
        <v>757</v>
      </c>
      <c r="H48" s="60" t="s">
        <v>591</v>
      </c>
      <c r="I48" s="61" t="s">
        <v>739</v>
      </c>
      <c r="J48" s="61" t="s">
        <v>758</v>
      </c>
    </row>
    <row r="49" spans="1:10" ht="14.1" customHeight="1" x14ac:dyDescent="0.2">
      <c r="A49" s="57" t="s">
        <v>523</v>
      </c>
      <c r="B49" s="58">
        <v>41804</v>
      </c>
      <c r="C49" s="59"/>
      <c r="D49" s="60" t="s">
        <v>759</v>
      </c>
      <c r="E49" s="60" t="s">
        <v>760</v>
      </c>
      <c r="F49" s="60" t="s">
        <v>761</v>
      </c>
      <c r="G49" s="60" t="s">
        <v>762</v>
      </c>
      <c r="H49" s="59"/>
      <c r="I49" s="61" t="s">
        <v>739</v>
      </c>
      <c r="J49" s="61" t="s">
        <v>763</v>
      </c>
    </row>
    <row r="50" spans="1:10" ht="14.1" customHeight="1" x14ac:dyDescent="0.2">
      <c r="A50" s="57" t="s">
        <v>516</v>
      </c>
      <c r="B50" s="58">
        <v>41810</v>
      </c>
      <c r="C50" s="60" t="s">
        <v>764</v>
      </c>
      <c r="D50" s="60" t="s">
        <v>765</v>
      </c>
      <c r="E50" s="60" t="s">
        <v>766</v>
      </c>
      <c r="F50" s="60" t="s">
        <v>767</v>
      </c>
      <c r="G50" s="59"/>
      <c r="H50" s="59"/>
      <c r="I50" s="61" t="s">
        <v>768</v>
      </c>
      <c r="J50" s="61" t="s">
        <v>769</v>
      </c>
    </row>
    <row r="51" spans="1:10" ht="14.1" customHeight="1" x14ac:dyDescent="0.2">
      <c r="A51" s="57" t="s">
        <v>523</v>
      </c>
      <c r="B51" s="58">
        <v>41811</v>
      </c>
      <c r="C51" s="60" t="s">
        <v>770</v>
      </c>
      <c r="D51" s="60" t="s">
        <v>771</v>
      </c>
      <c r="E51" s="60" t="s">
        <v>772</v>
      </c>
      <c r="F51" s="60" t="s">
        <v>773</v>
      </c>
      <c r="G51" s="59"/>
      <c r="H51" s="59"/>
      <c r="I51" s="61" t="s">
        <v>768</v>
      </c>
      <c r="J51" s="61" t="s">
        <v>774</v>
      </c>
    </row>
    <row r="52" spans="1:10" ht="14.1" customHeight="1" x14ac:dyDescent="0.2">
      <c r="A52" s="57" t="s">
        <v>516</v>
      </c>
      <c r="B52" s="58">
        <v>41817</v>
      </c>
      <c r="C52" s="59"/>
      <c r="D52" s="60" t="s">
        <v>775</v>
      </c>
      <c r="E52" s="60" t="s">
        <v>776</v>
      </c>
      <c r="F52" s="60" t="s">
        <v>777</v>
      </c>
      <c r="G52" s="60" t="s">
        <v>778</v>
      </c>
      <c r="H52" s="60" t="s">
        <v>563</v>
      </c>
      <c r="I52" s="61" t="s">
        <v>779</v>
      </c>
      <c r="J52" s="61" t="s">
        <v>780</v>
      </c>
    </row>
    <row r="53" spans="1:10" ht="14.1" customHeight="1" x14ac:dyDescent="0.2">
      <c r="A53" s="57" t="s">
        <v>523</v>
      </c>
      <c r="B53" s="58">
        <v>41818</v>
      </c>
      <c r="C53" s="59"/>
      <c r="D53" s="60" t="s">
        <v>781</v>
      </c>
      <c r="E53" s="60" t="s">
        <v>782</v>
      </c>
      <c r="F53" s="60" t="s">
        <v>783</v>
      </c>
      <c r="G53" s="60" t="s">
        <v>784</v>
      </c>
      <c r="H53" s="59"/>
      <c r="I53" s="61" t="s">
        <v>779</v>
      </c>
      <c r="J53" s="61" t="s">
        <v>780</v>
      </c>
    </row>
    <row r="54" spans="1:10" ht="14.1" customHeight="1" x14ac:dyDescent="0.2">
      <c r="A54" s="57" t="s">
        <v>516</v>
      </c>
      <c r="B54" s="58">
        <v>41824</v>
      </c>
      <c r="C54" s="60" t="s">
        <v>785</v>
      </c>
      <c r="D54" s="60" t="s">
        <v>786</v>
      </c>
      <c r="E54" s="60" t="s">
        <v>787</v>
      </c>
      <c r="F54" s="60" t="s">
        <v>788</v>
      </c>
      <c r="G54" s="59"/>
      <c r="H54" s="59"/>
      <c r="I54" s="61" t="s">
        <v>718</v>
      </c>
      <c r="J54" s="61" t="s">
        <v>780</v>
      </c>
    </row>
    <row r="55" spans="1:10" ht="14.1" customHeight="1" x14ac:dyDescent="0.2">
      <c r="A55" s="57" t="s">
        <v>523</v>
      </c>
      <c r="B55" s="58">
        <v>41825</v>
      </c>
      <c r="C55" s="60" t="s">
        <v>789</v>
      </c>
      <c r="D55" s="60" t="s">
        <v>790</v>
      </c>
      <c r="E55" s="60" t="s">
        <v>791</v>
      </c>
      <c r="F55" s="60" t="s">
        <v>792</v>
      </c>
      <c r="G55" s="59"/>
      <c r="H55" s="60" t="s">
        <v>627</v>
      </c>
      <c r="I55" s="61" t="s">
        <v>718</v>
      </c>
      <c r="J55" s="61" t="s">
        <v>780</v>
      </c>
    </row>
    <row r="56" spans="1:10" ht="14.1" customHeight="1" x14ac:dyDescent="0.2">
      <c r="A56" s="57" t="s">
        <v>516</v>
      </c>
      <c r="B56" s="58">
        <v>41831</v>
      </c>
      <c r="C56" s="59"/>
      <c r="D56" s="60" t="s">
        <v>793</v>
      </c>
      <c r="E56" s="60" t="s">
        <v>794</v>
      </c>
      <c r="F56" s="60" t="s">
        <v>795</v>
      </c>
      <c r="G56" s="60" t="s">
        <v>796</v>
      </c>
      <c r="H56" s="59"/>
      <c r="I56" s="61" t="s">
        <v>708</v>
      </c>
      <c r="J56" s="61" t="s">
        <v>774</v>
      </c>
    </row>
    <row r="57" spans="1:10" ht="14.1" customHeight="1" x14ac:dyDescent="0.2">
      <c r="A57" s="57" t="s">
        <v>523</v>
      </c>
      <c r="B57" s="58">
        <v>41832</v>
      </c>
      <c r="C57" s="59"/>
      <c r="D57" s="60" t="s">
        <v>797</v>
      </c>
      <c r="E57" s="60" t="s">
        <v>798</v>
      </c>
      <c r="F57" s="60" t="s">
        <v>799</v>
      </c>
      <c r="G57" s="60" t="s">
        <v>800</v>
      </c>
      <c r="H57" s="60" t="s">
        <v>591</v>
      </c>
      <c r="I57" s="61" t="s">
        <v>708</v>
      </c>
      <c r="J57" s="61" t="s">
        <v>774</v>
      </c>
    </row>
    <row r="58" spans="1:10" ht="14.1" customHeight="1" x14ac:dyDescent="0.2">
      <c r="A58" s="57" t="s">
        <v>516</v>
      </c>
      <c r="B58" s="58">
        <v>41838</v>
      </c>
      <c r="C58" s="60" t="s">
        <v>801</v>
      </c>
      <c r="D58" s="60" t="s">
        <v>802</v>
      </c>
      <c r="E58" s="60" t="s">
        <v>803</v>
      </c>
      <c r="F58" s="60" t="s">
        <v>804</v>
      </c>
      <c r="G58" s="59"/>
      <c r="H58" s="59"/>
      <c r="I58" s="61" t="s">
        <v>805</v>
      </c>
      <c r="J58" s="61" t="s">
        <v>769</v>
      </c>
    </row>
    <row r="59" spans="1:10" ht="14.1" customHeight="1" x14ac:dyDescent="0.2">
      <c r="A59" s="57" t="s">
        <v>523</v>
      </c>
      <c r="B59" s="58">
        <v>41839</v>
      </c>
      <c r="C59" s="60" t="s">
        <v>806</v>
      </c>
      <c r="D59" s="60" t="s">
        <v>807</v>
      </c>
      <c r="E59" s="60" t="s">
        <v>808</v>
      </c>
      <c r="F59" s="60" t="s">
        <v>809</v>
      </c>
      <c r="G59" s="59"/>
      <c r="H59" s="60" t="s">
        <v>552</v>
      </c>
      <c r="I59" s="61" t="s">
        <v>805</v>
      </c>
      <c r="J59" s="61" t="s">
        <v>769</v>
      </c>
    </row>
    <row r="60" spans="1:10" ht="14.1" customHeight="1" x14ac:dyDescent="0.2">
      <c r="A60" s="57" t="s">
        <v>516</v>
      </c>
      <c r="B60" s="58">
        <v>41845</v>
      </c>
      <c r="C60" s="59"/>
      <c r="D60" s="60" t="s">
        <v>810</v>
      </c>
      <c r="E60" s="60" t="s">
        <v>811</v>
      </c>
      <c r="F60" s="60" t="s">
        <v>812</v>
      </c>
      <c r="G60" s="60" t="s">
        <v>813</v>
      </c>
      <c r="H60" s="59"/>
      <c r="I60" s="61" t="s">
        <v>527</v>
      </c>
      <c r="J60" s="61" t="s">
        <v>814</v>
      </c>
    </row>
    <row r="61" spans="1:10" ht="14.1" customHeight="1" x14ac:dyDescent="0.2">
      <c r="A61" s="57" t="s">
        <v>523</v>
      </c>
      <c r="B61" s="58">
        <v>41846</v>
      </c>
      <c r="C61" s="59"/>
      <c r="D61" s="60" t="s">
        <v>815</v>
      </c>
      <c r="E61" s="60" t="s">
        <v>816</v>
      </c>
      <c r="F61" s="60" t="s">
        <v>817</v>
      </c>
      <c r="G61" s="60" t="s">
        <v>818</v>
      </c>
      <c r="H61" s="59"/>
      <c r="I61" s="61" t="s">
        <v>527</v>
      </c>
      <c r="J61" s="61" t="s">
        <v>814</v>
      </c>
    </row>
    <row r="62" spans="1:10" ht="14.1" customHeight="1" x14ac:dyDescent="0.2">
      <c r="A62" s="57" t="s">
        <v>516</v>
      </c>
      <c r="B62" s="58">
        <v>41852</v>
      </c>
      <c r="C62" s="60" t="s">
        <v>819</v>
      </c>
      <c r="D62" s="60" t="s">
        <v>820</v>
      </c>
      <c r="E62" s="60" t="s">
        <v>821</v>
      </c>
      <c r="F62" s="60" t="s">
        <v>822</v>
      </c>
      <c r="G62" s="59"/>
      <c r="H62" s="59"/>
      <c r="I62" s="61" t="s">
        <v>695</v>
      </c>
      <c r="J62" s="61" t="s">
        <v>521</v>
      </c>
    </row>
    <row r="63" spans="1:10" ht="14.1" customHeight="1" x14ac:dyDescent="0.2">
      <c r="A63" s="57" t="s">
        <v>523</v>
      </c>
      <c r="B63" s="58">
        <v>41853</v>
      </c>
      <c r="C63" s="60" t="s">
        <v>823</v>
      </c>
      <c r="D63" s="60" t="s">
        <v>824</v>
      </c>
      <c r="E63" s="60" t="s">
        <v>825</v>
      </c>
      <c r="F63" s="60" t="s">
        <v>826</v>
      </c>
      <c r="G63" s="59"/>
      <c r="H63" s="59"/>
      <c r="I63" s="61" t="s">
        <v>695</v>
      </c>
      <c r="J63" s="61" t="s">
        <v>740</v>
      </c>
    </row>
    <row r="64" spans="1:10" ht="14.1" customHeight="1" x14ac:dyDescent="0.2">
      <c r="A64" s="57" t="s">
        <v>516</v>
      </c>
      <c r="B64" s="58">
        <v>41859</v>
      </c>
      <c r="C64" s="59"/>
      <c r="D64" s="60" t="s">
        <v>827</v>
      </c>
      <c r="E64" s="60" t="s">
        <v>828</v>
      </c>
      <c r="F64" s="60" t="s">
        <v>829</v>
      </c>
      <c r="G64" s="60" t="s">
        <v>830</v>
      </c>
      <c r="H64" s="59"/>
      <c r="I64" s="61" t="s">
        <v>831</v>
      </c>
      <c r="J64" s="61" t="s">
        <v>575</v>
      </c>
    </row>
    <row r="65" spans="1:10" ht="14.1" customHeight="1" x14ac:dyDescent="0.2">
      <c r="A65" s="57" t="s">
        <v>523</v>
      </c>
      <c r="B65" s="58">
        <v>41860</v>
      </c>
      <c r="C65" s="59"/>
      <c r="D65" s="60" t="s">
        <v>832</v>
      </c>
      <c r="E65" s="60" t="s">
        <v>833</v>
      </c>
      <c r="F65" s="60" t="s">
        <v>834</v>
      </c>
      <c r="G65" s="60" t="s">
        <v>835</v>
      </c>
      <c r="H65" s="59"/>
      <c r="I65" s="61" t="s">
        <v>831</v>
      </c>
      <c r="J65" s="61" t="s">
        <v>575</v>
      </c>
    </row>
    <row r="66" spans="1:10" ht="14.1" customHeight="1" x14ac:dyDescent="0.2">
      <c r="A66" s="57" t="s">
        <v>516</v>
      </c>
      <c r="B66" s="58">
        <v>41866</v>
      </c>
      <c r="C66" s="60" t="s">
        <v>836</v>
      </c>
      <c r="D66" s="60" t="s">
        <v>837</v>
      </c>
      <c r="E66" s="60" t="s">
        <v>838</v>
      </c>
      <c r="F66" s="60" t="s">
        <v>839</v>
      </c>
      <c r="G66" s="59"/>
      <c r="H66" s="59"/>
      <c r="I66" s="61" t="s">
        <v>542</v>
      </c>
      <c r="J66" s="61" t="s">
        <v>592</v>
      </c>
    </row>
    <row r="67" spans="1:10" ht="14.1" customHeight="1" x14ac:dyDescent="0.2">
      <c r="A67" s="57" t="s">
        <v>523</v>
      </c>
      <c r="B67" s="58">
        <v>41867</v>
      </c>
      <c r="C67" s="60" t="s">
        <v>840</v>
      </c>
      <c r="D67" s="60" t="s">
        <v>841</v>
      </c>
      <c r="E67" s="60" t="s">
        <v>842</v>
      </c>
      <c r="F67" s="60" t="s">
        <v>843</v>
      </c>
      <c r="G67" s="59"/>
      <c r="H67" s="59"/>
      <c r="I67" s="61" t="s">
        <v>542</v>
      </c>
      <c r="J67" s="61" t="s">
        <v>709</v>
      </c>
    </row>
    <row r="68" spans="1:10" ht="14.1" customHeight="1" x14ac:dyDescent="0.2">
      <c r="A68" s="57" t="s">
        <v>516</v>
      </c>
      <c r="B68" s="58">
        <v>41873</v>
      </c>
      <c r="C68" s="59"/>
      <c r="D68" s="60" t="s">
        <v>844</v>
      </c>
      <c r="E68" s="60" t="s">
        <v>845</v>
      </c>
      <c r="F68" s="60" t="s">
        <v>846</v>
      </c>
      <c r="G68" s="60" t="s">
        <v>847</v>
      </c>
      <c r="H68" s="59"/>
      <c r="I68" s="61" t="s">
        <v>848</v>
      </c>
      <c r="J68" s="61" t="s">
        <v>849</v>
      </c>
    </row>
    <row r="69" spans="1:10" ht="14.1" customHeight="1" x14ac:dyDescent="0.2">
      <c r="A69" s="57" t="s">
        <v>523</v>
      </c>
      <c r="B69" s="58">
        <v>41874</v>
      </c>
      <c r="C69" s="59"/>
      <c r="D69" s="60" t="s">
        <v>850</v>
      </c>
      <c r="E69" s="60" t="s">
        <v>851</v>
      </c>
      <c r="F69" s="60" t="s">
        <v>852</v>
      </c>
      <c r="G69" s="60" t="s">
        <v>853</v>
      </c>
      <c r="H69" s="59"/>
      <c r="I69" s="61" t="s">
        <v>854</v>
      </c>
      <c r="J69" s="61" t="s">
        <v>849</v>
      </c>
    </row>
    <row r="70" spans="1:10" ht="14.1" customHeight="1" x14ac:dyDescent="0.2">
      <c r="A70" s="57" t="s">
        <v>516</v>
      </c>
      <c r="B70" s="58">
        <v>41880</v>
      </c>
      <c r="C70" s="59"/>
      <c r="D70" s="60" t="s">
        <v>855</v>
      </c>
      <c r="E70" s="60" t="s">
        <v>856</v>
      </c>
      <c r="F70" s="60" t="s">
        <v>857</v>
      </c>
      <c r="G70" s="60" t="s">
        <v>858</v>
      </c>
      <c r="H70" s="59"/>
      <c r="I70" s="61" t="s">
        <v>553</v>
      </c>
      <c r="J70" s="61" t="s">
        <v>859</v>
      </c>
    </row>
    <row r="71" spans="1:10" ht="14.1" customHeight="1" x14ac:dyDescent="0.2">
      <c r="A71" s="57" t="s">
        <v>523</v>
      </c>
      <c r="B71" s="58">
        <v>41881</v>
      </c>
      <c r="C71" s="59"/>
      <c r="D71" s="60" t="s">
        <v>860</v>
      </c>
      <c r="E71" s="60" t="s">
        <v>861</v>
      </c>
      <c r="F71" s="60" t="s">
        <v>862</v>
      </c>
      <c r="G71" s="59"/>
      <c r="H71" s="59"/>
      <c r="I71" s="61" t="s">
        <v>553</v>
      </c>
      <c r="J71" s="61" t="s">
        <v>673</v>
      </c>
    </row>
    <row r="72" spans="1:10" ht="14.1" customHeight="1" x14ac:dyDescent="0.2">
      <c r="A72" s="57" t="s">
        <v>516</v>
      </c>
      <c r="B72" s="58">
        <v>41887</v>
      </c>
      <c r="C72" s="60" t="s">
        <v>863</v>
      </c>
      <c r="D72" s="60" t="s">
        <v>864</v>
      </c>
      <c r="E72" s="60" t="s">
        <v>865</v>
      </c>
      <c r="F72" s="59"/>
      <c r="G72" s="59"/>
      <c r="H72" s="59"/>
      <c r="I72" s="61" t="s">
        <v>672</v>
      </c>
      <c r="J72" s="61" t="s">
        <v>653</v>
      </c>
    </row>
    <row r="73" spans="1:10" ht="14.1" customHeight="1" x14ac:dyDescent="0.2">
      <c r="A73" s="57" t="s">
        <v>523</v>
      </c>
      <c r="B73" s="58">
        <v>41888</v>
      </c>
      <c r="C73" s="59"/>
      <c r="D73" s="60" t="s">
        <v>866</v>
      </c>
      <c r="E73" s="60" t="s">
        <v>867</v>
      </c>
      <c r="F73" s="60" t="s">
        <v>868</v>
      </c>
      <c r="G73" s="60" t="s">
        <v>869</v>
      </c>
      <c r="H73" s="59"/>
      <c r="I73" s="61" t="s">
        <v>672</v>
      </c>
      <c r="J73" s="61" t="s">
        <v>870</v>
      </c>
    </row>
    <row r="74" spans="1:10" ht="14.1" customHeight="1" x14ac:dyDescent="0.2">
      <c r="A74" s="57" t="s">
        <v>516</v>
      </c>
      <c r="B74" s="58">
        <v>41894</v>
      </c>
      <c r="C74" s="59"/>
      <c r="D74" s="60" t="s">
        <v>871</v>
      </c>
      <c r="E74" s="60" t="s">
        <v>872</v>
      </c>
      <c r="F74" s="60" t="s">
        <v>873</v>
      </c>
      <c r="G74" s="59"/>
      <c r="H74" s="59"/>
      <c r="I74" s="61" t="s">
        <v>874</v>
      </c>
      <c r="J74" s="61" t="s">
        <v>875</v>
      </c>
    </row>
    <row r="75" spans="1:10" ht="14.1" customHeight="1" x14ac:dyDescent="0.2">
      <c r="A75" s="57" t="s">
        <v>523</v>
      </c>
      <c r="B75" s="58">
        <v>41895</v>
      </c>
      <c r="C75" s="60" t="s">
        <v>876</v>
      </c>
      <c r="D75" s="60" t="s">
        <v>877</v>
      </c>
      <c r="E75" s="60" t="s">
        <v>878</v>
      </c>
      <c r="F75" s="60" t="s">
        <v>879</v>
      </c>
      <c r="G75" s="59"/>
      <c r="H75" s="59"/>
      <c r="I75" s="61" t="s">
        <v>565</v>
      </c>
      <c r="J75" s="61" t="s">
        <v>622</v>
      </c>
    </row>
    <row r="76" spans="1:10" ht="14.1" customHeight="1" x14ac:dyDescent="0.2">
      <c r="A76" s="57" t="s">
        <v>516</v>
      </c>
      <c r="B76" s="58">
        <v>41901</v>
      </c>
      <c r="C76" s="59"/>
      <c r="D76" s="60" t="s">
        <v>880</v>
      </c>
      <c r="E76" s="60" t="s">
        <v>881</v>
      </c>
      <c r="F76" s="60" t="s">
        <v>882</v>
      </c>
      <c r="G76" s="60" t="s">
        <v>883</v>
      </c>
      <c r="H76" s="59"/>
      <c r="I76" s="61" t="s">
        <v>884</v>
      </c>
      <c r="J76" s="61" t="s">
        <v>885</v>
      </c>
    </row>
    <row r="77" spans="1:10" ht="14.1" customHeight="1" x14ac:dyDescent="0.2">
      <c r="A77" s="57" t="s">
        <v>523</v>
      </c>
      <c r="B77" s="58">
        <v>41902</v>
      </c>
      <c r="C77" s="59"/>
      <c r="D77" s="60" t="s">
        <v>886</v>
      </c>
      <c r="E77" s="60" t="s">
        <v>887</v>
      </c>
      <c r="F77" s="60" t="s">
        <v>888</v>
      </c>
      <c r="G77" s="60" t="s">
        <v>889</v>
      </c>
      <c r="H77" s="59"/>
      <c r="I77" s="61" t="s">
        <v>884</v>
      </c>
      <c r="J77" s="61" t="s">
        <v>599</v>
      </c>
    </row>
    <row r="78" spans="1:10" ht="14.1" customHeight="1" x14ac:dyDescent="0.2">
      <c r="A78" s="57" t="s">
        <v>516</v>
      </c>
      <c r="B78" s="58">
        <v>41908</v>
      </c>
      <c r="C78" s="59"/>
      <c r="D78" s="60" t="s">
        <v>890</v>
      </c>
      <c r="E78" s="60" t="s">
        <v>891</v>
      </c>
      <c r="F78" s="60" t="s">
        <v>892</v>
      </c>
      <c r="G78" s="60" t="s">
        <v>893</v>
      </c>
      <c r="H78" s="59"/>
      <c r="I78" s="61" t="s">
        <v>662</v>
      </c>
      <c r="J78" s="61" t="s">
        <v>894</v>
      </c>
    </row>
    <row r="79" spans="1:10" ht="14.1" customHeight="1" x14ac:dyDescent="0.2">
      <c r="A79" s="57" t="s">
        <v>523</v>
      </c>
      <c r="B79" s="58">
        <v>41909</v>
      </c>
      <c r="C79" s="59"/>
      <c r="D79" s="60" t="s">
        <v>895</v>
      </c>
      <c r="E79" s="60" t="s">
        <v>896</v>
      </c>
      <c r="F79" s="60" t="s">
        <v>897</v>
      </c>
      <c r="G79" s="60" t="s">
        <v>898</v>
      </c>
      <c r="H79" s="59"/>
      <c r="I79" s="61" t="s">
        <v>662</v>
      </c>
      <c r="J79" s="61" t="s">
        <v>899</v>
      </c>
    </row>
    <row r="80" spans="1:10" ht="14.1" customHeight="1" x14ac:dyDescent="0.2">
      <c r="A80" s="57" t="s">
        <v>516</v>
      </c>
      <c r="B80" s="58">
        <v>41915</v>
      </c>
      <c r="C80" s="60" t="s">
        <v>900</v>
      </c>
      <c r="D80" s="60" t="s">
        <v>901</v>
      </c>
      <c r="E80" s="60" t="s">
        <v>902</v>
      </c>
      <c r="F80" s="60" t="s">
        <v>903</v>
      </c>
      <c r="G80" s="59"/>
      <c r="H80" s="59"/>
      <c r="I80" s="61" t="s">
        <v>899</v>
      </c>
      <c r="J80" s="61" t="s">
        <v>565</v>
      </c>
    </row>
    <row r="81" spans="1:10" ht="14.1" customHeight="1" x14ac:dyDescent="0.2">
      <c r="A81" s="57" t="s">
        <v>523</v>
      </c>
      <c r="B81" s="58">
        <v>41916</v>
      </c>
      <c r="C81" s="60" t="s">
        <v>904</v>
      </c>
      <c r="D81" s="60" t="s">
        <v>905</v>
      </c>
      <c r="E81" s="60" t="s">
        <v>906</v>
      </c>
      <c r="F81" s="59"/>
      <c r="G81" s="59"/>
      <c r="H81" s="59"/>
      <c r="I81" s="61" t="s">
        <v>894</v>
      </c>
      <c r="J81" s="61" t="s">
        <v>874</v>
      </c>
    </row>
    <row r="82" spans="1:10" ht="14.1" customHeight="1" x14ac:dyDescent="0.2">
      <c r="A82" s="57" t="s">
        <v>516</v>
      </c>
      <c r="B82" s="58">
        <v>41922</v>
      </c>
      <c r="C82" s="59"/>
      <c r="D82" s="60" t="s">
        <v>907</v>
      </c>
      <c r="E82" s="60" t="s">
        <v>908</v>
      </c>
      <c r="F82" s="60" t="s">
        <v>909</v>
      </c>
      <c r="G82" s="60" t="s">
        <v>910</v>
      </c>
      <c r="H82" s="59"/>
      <c r="I82" s="61" t="s">
        <v>586</v>
      </c>
      <c r="J82" s="61" t="s">
        <v>854</v>
      </c>
    </row>
    <row r="83" spans="1:10" ht="14.1" customHeight="1" x14ac:dyDescent="0.2">
      <c r="A83" s="57" t="s">
        <v>523</v>
      </c>
      <c r="B83" s="58">
        <v>41923</v>
      </c>
      <c r="C83" s="59"/>
      <c r="D83" s="60" t="s">
        <v>911</v>
      </c>
      <c r="E83" s="60" t="s">
        <v>912</v>
      </c>
      <c r="F83" s="60" t="s">
        <v>913</v>
      </c>
      <c r="G83" s="59"/>
      <c r="H83" s="59"/>
      <c r="I83" s="61" t="s">
        <v>586</v>
      </c>
      <c r="J83" s="61" t="s">
        <v>848</v>
      </c>
    </row>
    <row r="84" spans="1:10" ht="14.1" customHeight="1" x14ac:dyDescent="0.2">
      <c r="A84" s="57" t="s">
        <v>516</v>
      </c>
      <c r="B84" s="58">
        <v>41929</v>
      </c>
      <c r="C84" s="60" t="s">
        <v>914</v>
      </c>
      <c r="D84" s="60" t="s">
        <v>915</v>
      </c>
      <c r="E84" s="60" t="s">
        <v>916</v>
      </c>
      <c r="F84" s="60" t="s">
        <v>917</v>
      </c>
      <c r="G84" s="59"/>
      <c r="H84" s="59"/>
      <c r="I84" s="61" t="s">
        <v>918</v>
      </c>
      <c r="J84" s="61" t="s">
        <v>831</v>
      </c>
    </row>
    <row r="85" spans="1:10" ht="14.1" customHeight="1" x14ac:dyDescent="0.2">
      <c r="A85" s="57" t="s">
        <v>523</v>
      </c>
      <c r="B85" s="58">
        <v>41930</v>
      </c>
      <c r="C85" s="60" t="s">
        <v>919</v>
      </c>
      <c r="D85" s="60" t="s">
        <v>920</v>
      </c>
      <c r="E85" s="60" t="s">
        <v>921</v>
      </c>
      <c r="F85" s="59"/>
      <c r="G85" s="59"/>
      <c r="H85" s="59"/>
      <c r="I85" s="61" t="s">
        <v>599</v>
      </c>
      <c r="J85" s="61" t="s">
        <v>537</v>
      </c>
    </row>
    <row r="86" spans="1:10" ht="14.1" customHeight="1" x14ac:dyDescent="0.2">
      <c r="A86" s="57" t="s">
        <v>516</v>
      </c>
      <c r="B86" s="58">
        <v>41936</v>
      </c>
      <c r="C86" s="59"/>
      <c r="D86" s="60" t="s">
        <v>922</v>
      </c>
      <c r="E86" s="60" t="s">
        <v>923</v>
      </c>
      <c r="F86" s="60" t="s">
        <v>924</v>
      </c>
      <c r="G86" s="60" t="s">
        <v>925</v>
      </c>
      <c r="H86" s="60" t="s">
        <v>563</v>
      </c>
      <c r="I86" s="61" t="s">
        <v>610</v>
      </c>
      <c r="J86" s="61" t="s">
        <v>527</v>
      </c>
    </row>
    <row r="87" spans="1:10" ht="14.1" customHeight="1" x14ac:dyDescent="0.2">
      <c r="A87" s="57" t="s">
        <v>523</v>
      </c>
      <c r="B87" s="58">
        <v>41937</v>
      </c>
      <c r="C87" s="59"/>
      <c r="D87" s="60" t="s">
        <v>926</v>
      </c>
      <c r="E87" s="60" t="s">
        <v>927</v>
      </c>
      <c r="F87" s="60" t="s">
        <v>928</v>
      </c>
      <c r="G87" s="60" t="s">
        <v>929</v>
      </c>
      <c r="H87" s="59"/>
      <c r="I87" s="61" t="s">
        <v>610</v>
      </c>
      <c r="J87" s="61" t="s">
        <v>522</v>
      </c>
    </row>
    <row r="88" spans="1:10" ht="14.1" customHeight="1" x14ac:dyDescent="0.2">
      <c r="A88" s="57" t="s">
        <v>516</v>
      </c>
      <c r="B88" s="58">
        <v>41943</v>
      </c>
      <c r="C88" s="60" t="s">
        <v>930</v>
      </c>
      <c r="D88" s="60" t="s">
        <v>931</v>
      </c>
      <c r="E88" s="60" t="s">
        <v>932</v>
      </c>
      <c r="F88" s="60" t="s">
        <v>933</v>
      </c>
      <c r="G88" s="59"/>
      <c r="H88" s="60" t="s">
        <v>627</v>
      </c>
      <c r="I88" s="61" t="s">
        <v>934</v>
      </c>
      <c r="J88" s="61" t="s">
        <v>935</v>
      </c>
    </row>
    <row r="89" spans="1:10" ht="14.1" customHeight="1" x14ac:dyDescent="0.2">
      <c r="A89" s="57" t="s">
        <v>523</v>
      </c>
      <c r="B89" s="58">
        <v>41944</v>
      </c>
      <c r="C89" s="60" t="s">
        <v>936</v>
      </c>
      <c r="D89" s="60" t="s">
        <v>937</v>
      </c>
      <c r="E89" s="60" t="s">
        <v>938</v>
      </c>
      <c r="F89" s="60" t="s">
        <v>939</v>
      </c>
      <c r="G89" s="59"/>
      <c r="H89" s="59"/>
      <c r="I89" s="61" t="s">
        <v>622</v>
      </c>
      <c r="J89" s="61" t="s">
        <v>708</v>
      </c>
    </row>
    <row r="90" spans="1:10" ht="14.1" customHeight="1" x14ac:dyDescent="0.2">
      <c r="A90" s="57" t="s">
        <v>516</v>
      </c>
      <c r="B90" s="58">
        <v>41950</v>
      </c>
      <c r="C90" s="59"/>
      <c r="D90" s="60" t="s">
        <v>940</v>
      </c>
      <c r="E90" s="60" t="s">
        <v>941</v>
      </c>
      <c r="F90" s="60" t="s">
        <v>942</v>
      </c>
      <c r="G90" s="60" t="s">
        <v>943</v>
      </c>
      <c r="H90" s="60" t="s">
        <v>591</v>
      </c>
      <c r="I90" s="61" t="s">
        <v>634</v>
      </c>
      <c r="J90" s="61" t="s">
        <v>718</v>
      </c>
    </row>
    <row r="91" spans="1:10" ht="14.1" customHeight="1" x14ac:dyDescent="0.2">
      <c r="A91" s="57" t="s">
        <v>523</v>
      </c>
      <c r="B91" s="58">
        <v>41951</v>
      </c>
      <c r="C91" s="59"/>
      <c r="D91" s="60" t="s">
        <v>944</v>
      </c>
      <c r="E91" s="60" t="s">
        <v>945</v>
      </c>
      <c r="F91" s="60" t="s">
        <v>946</v>
      </c>
      <c r="G91" s="60" t="s">
        <v>947</v>
      </c>
      <c r="H91" s="59"/>
      <c r="I91" s="61" t="s">
        <v>633</v>
      </c>
      <c r="J91" s="61" t="s">
        <v>718</v>
      </c>
    </row>
    <row r="92" spans="1:10" ht="14.1" customHeight="1" x14ac:dyDescent="0.2">
      <c r="A92" s="57" t="s">
        <v>516</v>
      </c>
      <c r="B92" s="58">
        <v>41957</v>
      </c>
      <c r="C92" s="60" t="s">
        <v>948</v>
      </c>
      <c r="D92" s="60" t="s">
        <v>949</v>
      </c>
      <c r="E92" s="60" t="s">
        <v>950</v>
      </c>
      <c r="F92" s="60" t="s">
        <v>951</v>
      </c>
      <c r="G92" s="59"/>
      <c r="H92" s="60" t="s">
        <v>552</v>
      </c>
      <c r="I92" s="61" t="s">
        <v>870</v>
      </c>
      <c r="J92" s="61" t="s">
        <v>730</v>
      </c>
    </row>
    <row r="93" spans="1:10" ht="14.1" customHeight="1" x14ac:dyDescent="0.2">
      <c r="A93" s="57" t="s">
        <v>523</v>
      </c>
      <c r="B93" s="58">
        <v>41958</v>
      </c>
      <c r="C93" s="60" t="s">
        <v>952</v>
      </c>
      <c r="D93" s="60" t="s">
        <v>953</v>
      </c>
      <c r="E93" s="60" t="s">
        <v>954</v>
      </c>
      <c r="F93" s="60" t="s">
        <v>955</v>
      </c>
      <c r="G93" s="59"/>
      <c r="H93" s="59"/>
      <c r="I93" s="61" t="s">
        <v>653</v>
      </c>
      <c r="J93" s="61" t="s">
        <v>730</v>
      </c>
    </row>
    <row r="94" spans="1:10" ht="14.1" customHeight="1" x14ac:dyDescent="0.2">
      <c r="A94" s="57" t="s">
        <v>516</v>
      </c>
      <c r="B94" s="58">
        <v>41964</v>
      </c>
      <c r="C94" s="59"/>
      <c r="D94" s="60" t="s">
        <v>956</v>
      </c>
      <c r="E94" s="60" t="s">
        <v>957</v>
      </c>
      <c r="F94" s="60" t="s">
        <v>958</v>
      </c>
      <c r="G94" s="60" t="s">
        <v>959</v>
      </c>
      <c r="H94" s="59"/>
      <c r="I94" s="61" t="s">
        <v>960</v>
      </c>
      <c r="J94" s="61" t="s">
        <v>739</v>
      </c>
    </row>
    <row r="95" spans="1:10" ht="14.1" customHeight="1" x14ac:dyDescent="0.2">
      <c r="A95" s="57" t="s">
        <v>523</v>
      </c>
      <c r="B95" s="58">
        <v>41965</v>
      </c>
      <c r="C95" s="59"/>
      <c r="D95" s="60" t="s">
        <v>961</v>
      </c>
      <c r="E95" s="60" t="s">
        <v>962</v>
      </c>
      <c r="F95" s="60" t="s">
        <v>963</v>
      </c>
      <c r="G95" s="60" t="s">
        <v>964</v>
      </c>
      <c r="H95" s="60" t="s">
        <v>563</v>
      </c>
      <c r="I95" s="61" t="s">
        <v>965</v>
      </c>
      <c r="J95" s="61" t="s">
        <v>739</v>
      </c>
    </row>
    <row r="96" spans="1:10" ht="14.1" customHeight="1" x14ac:dyDescent="0.2">
      <c r="A96" s="57" t="s">
        <v>516</v>
      </c>
      <c r="B96" s="58">
        <v>41971</v>
      </c>
      <c r="C96" s="60" t="s">
        <v>966</v>
      </c>
      <c r="D96" s="60" t="s">
        <v>967</v>
      </c>
      <c r="E96" s="60" t="s">
        <v>968</v>
      </c>
      <c r="F96" s="60" t="s">
        <v>969</v>
      </c>
      <c r="G96" s="59"/>
      <c r="H96" s="59"/>
      <c r="I96" s="61" t="s">
        <v>609</v>
      </c>
      <c r="J96" s="61" t="s">
        <v>739</v>
      </c>
    </row>
    <row r="97" spans="1:10" ht="14.1" customHeight="1" x14ac:dyDescent="0.2">
      <c r="A97" s="57" t="s">
        <v>523</v>
      </c>
      <c r="B97" s="58">
        <v>41972</v>
      </c>
      <c r="C97" s="60" t="s">
        <v>970</v>
      </c>
      <c r="D97" s="60" t="s">
        <v>971</v>
      </c>
      <c r="E97" s="60" t="s">
        <v>972</v>
      </c>
      <c r="F97" s="60" t="s">
        <v>973</v>
      </c>
      <c r="G97" s="59"/>
      <c r="H97" s="60" t="s">
        <v>627</v>
      </c>
      <c r="I97" s="61" t="s">
        <v>974</v>
      </c>
      <c r="J97" s="61" t="s">
        <v>739</v>
      </c>
    </row>
    <row r="98" spans="1:10" ht="14.1" customHeight="1" x14ac:dyDescent="0.2">
      <c r="A98" s="57" t="s">
        <v>516</v>
      </c>
      <c r="B98" s="58">
        <v>41978</v>
      </c>
      <c r="C98" s="59"/>
      <c r="D98" s="60" t="s">
        <v>975</v>
      </c>
      <c r="E98" s="60" t="s">
        <v>976</v>
      </c>
      <c r="F98" s="60" t="s">
        <v>977</v>
      </c>
      <c r="G98" s="60" t="s">
        <v>978</v>
      </c>
      <c r="H98" s="59"/>
      <c r="I98" s="61" t="s">
        <v>604</v>
      </c>
      <c r="J98" s="61" t="s">
        <v>739</v>
      </c>
    </row>
    <row r="99" spans="1:10" ht="14.1" customHeight="1" x14ac:dyDescent="0.2">
      <c r="A99" s="57" t="s">
        <v>523</v>
      </c>
      <c r="B99" s="58">
        <v>41979</v>
      </c>
      <c r="C99" s="59"/>
      <c r="D99" s="60" t="s">
        <v>979</v>
      </c>
      <c r="E99" s="60" t="s">
        <v>980</v>
      </c>
      <c r="F99" s="60" t="s">
        <v>981</v>
      </c>
      <c r="G99" s="60" t="s">
        <v>982</v>
      </c>
      <c r="H99" s="60" t="s">
        <v>591</v>
      </c>
      <c r="I99" s="61" t="s">
        <v>598</v>
      </c>
      <c r="J99" s="61" t="s">
        <v>739</v>
      </c>
    </row>
    <row r="100" spans="1:10" ht="14.1" customHeight="1" x14ac:dyDescent="0.2">
      <c r="A100" s="57" t="s">
        <v>516</v>
      </c>
      <c r="B100" s="58">
        <v>41985</v>
      </c>
      <c r="C100" s="60" t="s">
        <v>983</v>
      </c>
      <c r="D100" s="60" t="s">
        <v>984</v>
      </c>
      <c r="E100" s="60" t="s">
        <v>985</v>
      </c>
      <c r="F100" s="60" t="s">
        <v>986</v>
      </c>
      <c r="G100" s="59"/>
      <c r="H100" s="59"/>
      <c r="I100" s="61" t="s">
        <v>709</v>
      </c>
      <c r="J100" s="61" t="s">
        <v>730</v>
      </c>
    </row>
    <row r="101" spans="1:10" ht="14.1" customHeight="1" x14ac:dyDescent="0.2">
      <c r="A101" s="57" t="s">
        <v>523</v>
      </c>
      <c r="B101" s="58">
        <v>41986</v>
      </c>
      <c r="C101" s="60" t="s">
        <v>987</v>
      </c>
      <c r="D101" s="60" t="s">
        <v>988</v>
      </c>
      <c r="E101" s="60" t="s">
        <v>989</v>
      </c>
      <c r="F101" s="60" t="s">
        <v>990</v>
      </c>
      <c r="G101" s="59"/>
      <c r="H101" s="59"/>
      <c r="I101" s="61" t="s">
        <v>592</v>
      </c>
      <c r="J101" s="61" t="s">
        <v>730</v>
      </c>
    </row>
    <row r="102" spans="1:10" ht="14.1" customHeight="1" x14ac:dyDescent="0.2">
      <c r="A102" s="57" t="s">
        <v>516</v>
      </c>
      <c r="B102" s="58">
        <v>41992</v>
      </c>
      <c r="C102" s="59"/>
      <c r="D102" s="60" t="s">
        <v>991</v>
      </c>
      <c r="E102" s="60" t="s">
        <v>992</v>
      </c>
      <c r="F102" s="60" t="s">
        <v>993</v>
      </c>
      <c r="G102" s="60" t="s">
        <v>994</v>
      </c>
      <c r="H102" s="59"/>
      <c r="I102" s="61" t="s">
        <v>995</v>
      </c>
      <c r="J102" s="61" t="s">
        <v>718</v>
      </c>
    </row>
    <row r="103" spans="1:10" ht="14.1" customHeight="1" x14ac:dyDescent="0.2">
      <c r="A103" s="57" t="s">
        <v>523</v>
      </c>
      <c r="B103" s="58">
        <v>41993</v>
      </c>
      <c r="C103" s="59"/>
      <c r="D103" s="60" t="s">
        <v>996</v>
      </c>
      <c r="E103" s="60" t="s">
        <v>997</v>
      </c>
      <c r="F103" s="60" t="s">
        <v>998</v>
      </c>
      <c r="G103" s="60" t="s">
        <v>999</v>
      </c>
      <c r="H103" s="59"/>
      <c r="I103" s="61" t="s">
        <v>995</v>
      </c>
      <c r="J103" s="61" t="s">
        <v>718</v>
      </c>
    </row>
    <row r="104" spans="1:10" ht="14.1" customHeight="1" x14ac:dyDescent="0.2">
      <c r="A104" s="57" t="s">
        <v>516</v>
      </c>
      <c r="B104" s="58">
        <v>41999</v>
      </c>
      <c r="C104" s="60" t="s">
        <v>1000</v>
      </c>
      <c r="D104" s="60" t="s">
        <v>1001</v>
      </c>
      <c r="E104" s="60" t="s">
        <v>1002</v>
      </c>
      <c r="F104" s="60" t="s">
        <v>1003</v>
      </c>
      <c r="G104" s="59"/>
      <c r="H104" s="59"/>
      <c r="I104" s="61" t="s">
        <v>1004</v>
      </c>
      <c r="J104" s="61" t="s">
        <v>708</v>
      </c>
    </row>
    <row r="105" spans="1:10" ht="14.1" customHeight="1" x14ac:dyDescent="0.2">
      <c r="A105" s="57" t="s">
        <v>523</v>
      </c>
      <c r="B105" s="58">
        <v>42000</v>
      </c>
      <c r="C105" s="60" t="s">
        <v>1005</v>
      </c>
      <c r="D105" s="60" t="s">
        <v>1006</v>
      </c>
      <c r="E105" s="60" t="s">
        <v>1007</v>
      </c>
      <c r="F105" s="60" t="s">
        <v>1008</v>
      </c>
      <c r="G105" s="59"/>
      <c r="H105" s="59"/>
      <c r="I105" s="61" t="s">
        <v>1004</v>
      </c>
      <c r="J105" s="61" t="s">
        <v>935</v>
      </c>
    </row>
  </sheetData>
  <pageMargins left="0.75" right="0.75" top="1" bottom="1" header="0.5" footer="0.5"/>
  <pageSetup scale="98" orientation="landscape"/>
  <headerFooter>
    <oddHeader>&amp;C&amp;"Verdana,Regular"&amp;20&amp;K000000 2014 Tides</oddHeader>
    <oddFooter>&amp;L&amp;"Helvetica,Regular"&amp;12&amp;K000000&amp;P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view="pageBreakPreview" zoomScale="92" zoomScaleNormal="100" zoomScaleSheetLayoutView="92" workbookViewId="0">
      <selection activeCell="F8" sqref="F8"/>
    </sheetView>
  </sheetViews>
  <sheetFormatPr defaultRowHeight="18.75" x14ac:dyDescent="0.2"/>
  <cols>
    <col min="1" max="1" width="3.59765625" style="411" customWidth="1"/>
    <col min="2" max="2" width="11.796875" style="410" customWidth="1"/>
    <col min="3" max="10" width="10.8984375" style="410" customWidth="1"/>
    <col min="11" max="16384" width="8.796875" style="410"/>
  </cols>
  <sheetData>
    <row r="1" spans="1:10" ht="21" x14ac:dyDescent="0.2">
      <c r="A1" s="764"/>
      <c r="B1" s="765"/>
      <c r="C1" s="770" t="s">
        <v>1084</v>
      </c>
      <c r="D1" s="770"/>
      <c r="E1" s="770"/>
      <c r="F1" s="771"/>
      <c r="G1" s="772" t="s">
        <v>1085</v>
      </c>
      <c r="H1" s="770"/>
      <c r="I1" s="770"/>
      <c r="J1" s="771"/>
    </row>
    <row r="2" spans="1:10" ht="21" x14ac:dyDescent="0.2">
      <c r="A2" s="766"/>
      <c r="B2" s="767"/>
      <c r="C2" s="773" t="s">
        <v>1086</v>
      </c>
      <c r="D2" s="774"/>
      <c r="E2" s="775" t="s">
        <v>1087</v>
      </c>
      <c r="F2" s="776"/>
      <c r="G2" s="773" t="s">
        <v>1086</v>
      </c>
      <c r="H2" s="774"/>
      <c r="I2" s="775" t="s">
        <v>1087</v>
      </c>
      <c r="J2" s="776"/>
    </row>
    <row r="3" spans="1:10" s="411" customFormat="1" ht="21.75" thickBot="1" x14ac:dyDescent="0.25">
      <c r="A3" s="768"/>
      <c r="B3" s="769"/>
      <c r="C3" s="428" t="s">
        <v>462</v>
      </c>
      <c r="D3" s="430" t="s">
        <v>463</v>
      </c>
      <c r="E3" s="430" t="s">
        <v>462</v>
      </c>
      <c r="F3" s="431" t="s">
        <v>463</v>
      </c>
      <c r="G3" s="427" t="s">
        <v>462</v>
      </c>
      <c r="H3" s="430" t="s">
        <v>463</v>
      </c>
      <c r="I3" s="430" t="s">
        <v>462</v>
      </c>
      <c r="J3" s="431" t="s">
        <v>463</v>
      </c>
    </row>
    <row r="4" spans="1:10" ht="37.5" customHeight="1" x14ac:dyDescent="0.2">
      <c r="A4" s="422">
        <v>1</v>
      </c>
      <c r="B4" s="423" t="str">
        <f t="shared" ref="B4:B12" si="0">LOOKUP(A4,Team_No,Team_Names_2)</f>
        <v>Surfin Turtles</v>
      </c>
      <c r="C4" s="424"/>
      <c r="D4" s="425"/>
      <c r="E4" s="425"/>
      <c r="F4" s="423"/>
      <c r="G4" s="426"/>
      <c r="H4" s="425"/>
      <c r="I4" s="425"/>
      <c r="J4" s="423"/>
    </row>
    <row r="5" spans="1:10" ht="37.5" customHeight="1" x14ac:dyDescent="0.2">
      <c r="A5" s="413">
        <v>2</v>
      </c>
      <c r="B5" s="414" t="str">
        <f t="shared" si="0"/>
        <v>Surfin Tunas</v>
      </c>
      <c r="C5" s="418"/>
      <c r="D5" s="412"/>
      <c r="E5" s="412"/>
      <c r="F5" s="414"/>
      <c r="G5" s="420"/>
      <c r="H5" s="412"/>
      <c r="I5" s="412"/>
      <c r="J5" s="414"/>
    </row>
    <row r="6" spans="1:10" ht="37.5" customHeight="1" x14ac:dyDescent="0.2">
      <c r="A6" s="413">
        <v>3</v>
      </c>
      <c r="B6" s="414" t="str">
        <f t="shared" si="0"/>
        <v>16s-1</v>
      </c>
      <c r="C6" s="418"/>
      <c r="D6" s="412"/>
      <c r="E6" s="412"/>
      <c r="F6" s="414"/>
      <c r="G6" s="420"/>
      <c r="H6" s="412"/>
      <c r="I6" s="412"/>
      <c r="J6" s="414"/>
    </row>
    <row r="7" spans="1:10" ht="37.5" customHeight="1" x14ac:dyDescent="0.2">
      <c r="A7" s="413">
        <v>4</v>
      </c>
      <c r="B7" s="414" t="str">
        <f t="shared" si="0"/>
        <v>16s-2</v>
      </c>
      <c r="C7" s="418"/>
      <c r="D7" s="412"/>
      <c r="E7" s="412"/>
      <c r="F7" s="414"/>
      <c r="G7" s="420"/>
      <c r="H7" s="412"/>
      <c r="I7" s="412"/>
      <c r="J7" s="414"/>
    </row>
    <row r="8" spans="1:10" ht="37.5" customHeight="1" x14ac:dyDescent="0.2">
      <c r="A8" s="413">
        <v>5</v>
      </c>
      <c r="B8" s="414" t="str">
        <f t="shared" si="0"/>
        <v>16s-3</v>
      </c>
      <c r="C8" s="418"/>
      <c r="D8" s="412"/>
      <c r="E8" s="412"/>
      <c r="F8" s="414"/>
      <c r="G8" s="420"/>
      <c r="H8" s="412"/>
      <c r="I8" s="412"/>
      <c r="J8" s="414"/>
    </row>
    <row r="9" spans="1:10" ht="37.5" customHeight="1" x14ac:dyDescent="0.2">
      <c r="A9" s="413">
        <v>6</v>
      </c>
      <c r="B9" s="414" t="str">
        <f t="shared" si="0"/>
        <v>Giants</v>
      </c>
      <c r="C9" s="418"/>
      <c r="D9" s="412"/>
      <c r="E9" s="412"/>
      <c r="F9" s="414"/>
      <c r="G9" s="420"/>
      <c r="H9" s="412"/>
      <c r="I9" s="412"/>
      <c r="J9" s="414"/>
    </row>
    <row r="10" spans="1:10" ht="37.5" customHeight="1" x14ac:dyDescent="0.2">
      <c r="A10" s="413">
        <v>7</v>
      </c>
      <c r="B10" s="414" t="str">
        <f t="shared" si="0"/>
        <v>Titans</v>
      </c>
      <c r="C10" s="418"/>
      <c r="D10" s="412"/>
      <c r="E10" s="412"/>
      <c r="F10" s="414"/>
      <c r="G10" s="420"/>
      <c r="H10" s="412"/>
      <c r="I10" s="412"/>
      <c r="J10" s="414"/>
    </row>
    <row r="11" spans="1:10" ht="37.5" customHeight="1" x14ac:dyDescent="0.2">
      <c r="A11" s="413">
        <v>8</v>
      </c>
      <c r="B11" s="414" t="str">
        <f t="shared" si="0"/>
        <v>Aeolus-1</v>
      </c>
      <c r="C11" s="418"/>
      <c r="D11" s="412"/>
      <c r="E11" s="412"/>
      <c r="F11" s="414"/>
      <c r="G11" s="420"/>
      <c r="H11" s="412"/>
      <c r="I11" s="412"/>
      <c r="J11" s="414"/>
    </row>
    <row r="12" spans="1:10" ht="37.5" customHeight="1" x14ac:dyDescent="0.2">
      <c r="A12" s="413">
        <v>9</v>
      </c>
      <c r="B12" s="414" t="str">
        <f t="shared" si="0"/>
        <v>Aeolus-2</v>
      </c>
      <c r="C12" s="418"/>
      <c r="D12" s="412"/>
      <c r="E12" s="412"/>
      <c r="F12" s="414"/>
      <c r="G12" s="420"/>
      <c r="H12" s="412"/>
      <c r="I12" s="412"/>
      <c r="J12" s="414"/>
    </row>
    <row r="13" spans="1:10" ht="37.5" customHeight="1" x14ac:dyDescent="0.2">
      <c r="A13" s="413">
        <v>10</v>
      </c>
      <c r="B13" s="414"/>
      <c r="C13" s="418"/>
      <c r="D13" s="412"/>
      <c r="E13" s="412"/>
      <c r="F13" s="414"/>
      <c r="G13" s="420"/>
      <c r="H13" s="412"/>
      <c r="I13" s="412"/>
      <c r="J13" s="414"/>
    </row>
    <row r="14" spans="1:10" ht="37.5" customHeight="1" x14ac:dyDescent="0.2">
      <c r="A14" s="413">
        <v>11</v>
      </c>
      <c r="B14" s="414"/>
      <c r="C14" s="418"/>
      <c r="D14" s="412"/>
      <c r="E14" s="412"/>
      <c r="F14" s="414"/>
      <c r="G14" s="420"/>
      <c r="H14" s="412"/>
      <c r="I14" s="412"/>
      <c r="J14" s="414"/>
    </row>
    <row r="15" spans="1:10" ht="37.5" customHeight="1" thickBot="1" x14ac:dyDescent="0.25">
      <c r="A15" s="415">
        <v>12</v>
      </c>
      <c r="B15" s="417"/>
      <c r="C15" s="419"/>
      <c r="D15" s="416"/>
      <c r="E15" s="416"/>
      <c r="F15" s="417"/>
      <c r="G15" s="421"/>
      <c r="H15" s="416"/>
      <c r="I15" s="416"/>
      <c r="J15" s="417"/>
    </row>
  </sheetData>
  <mergeCells count="7">
    <mergeCell ref="A1:B3"/>
    <mergeCell ref="C1:F1"/>
    <mergeCell ref="G1:J1"/>
    <mergeCell ref="C2:D2"/>
    <mergeCell ref="E2:F2"/>
    <mergeCell ref="G2:H2"/>
    <mergeCell ref="I2:J2"/>
  </mergeCells>
  <pageMargins left="0.31496062992125984" right="0.31496062992125984" top="0.74803149606299213" bottom="0.15748031496062992" header="0.31496062992125984" footer="0.31496062992125984"/>
  <pageSetup paperSize="9" orientation="landscape" r:id="rId1"/>
  <headerFooter>
    <oddHeader>&amp;LOOD Team ..............................&amp;CMonth .....................&amp;RDate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BreakPreview" zoomScale="94" zoomScaleNormal="100" zoomScaleSheetLayoutView="94" workbookViewId="0">
      <selection activeCell="K6" sqref="K6"/>
    </sheetView>
  </sheetViews>
  <sheetFormatPr defaultRowHeight="18.75" x14ac:dyDescent="0.2"/>
  <cols>
    <col min="1" max="1" width="3.59765625" style="411" customWidth="1"/>
    <col min="2" max="2" width="11.796875" style="410" customWidth="1"/>
    <col min="3" max="8" width="14.69921875" style="410" customWidth="1"/>
    <col min="9" max="16384" width="8.796875" style="410"/>
  </cols>
  <sheetData>
    <row r="1" spans="1:8" ht="21" x14ac:dyDescent="0.2">
      <c r="A1" s="764"/>
      <c r="B1" s="765"/>
      <c r="C1" s="772" t="s">
        <v>1084</v>
      </c>
      <c r="D1" s="770"/>
      <c r="E1" s="771"/>
      <c r="F1" s="772" t="s">
        <v>1085</v>
      </c>
      <c r="G1" s="770"/>
      <c r="H1" s="771"/>
    </row>
    <row r="2" spans="1:8" s="411" customFormat="1" ht="21.75" thickBot="1" x14ac:dyDescent="0.25">
      <c r="A2" s="768"/>
      <c r="B2" s="769"/>
      <c r="C2" s="427" t="s">
        <v>464</v>
      </c>
      <c r="D2" s="428" t="s">
        <v>465</v>
      </c>
      <c r="E2" s="429" t="s">
        <v>466</v>
      </c>
      <c r="F2" s="427" t="s">
        <v>464</v>
      </c>
      <c r="G2" s="428" t="s">
        <v>465</v>
      </c>
      <c r="H2" s="429" t="s">
        <v>466</v>
      </c>
    </row>
    <row r="3" spans="1:8" ht="37.5" customHeight="1" x14ac:dyDescent="0.2">
      <c r="A3" s="422">
        <v>1</v>
      </c>
      <c r="B3" s="423" t="str">
        <f t="shared" ref="B3:B11" si="0">LOOKUP(A3,Team_No,Team_Names_2)</f>
        <v>Surfin Turtles</v>
      </c>
      <c r="C3" s="426"/>
      <c r="D3" s="425"/>
      <c r="E3" s="423"/>
      <c r="F3" s="426"/>
      <c r="G3" s="425"/>
      <c r="H3" s="423"/>
    </row>
    <row r="4" spans="1:8" ht="37.5" customHeight="1" x14ac:dyDescent="0.2">
      <c r="A4" s="413">
        <v>2</v>
      </c>
      <c r="B4" s="414" t="str">
        <f t="shared" si="0"/>
        <v>Surfin Tunas</v>
      </c>
      <c r="C4" s="420"/>
      <c r="D4" s="412"/>
      <c r="E4" s="414"/>
      <c r="F4" s="420"/>
      <c r="G4" s="412"/>
      <c r="H4" s="414"/>
    </row>
    <row r="5" spans="1:8" ht="37.5" customHeight="1" x14ac:dyDescent="0.2">
      <c r="A5" s="413">
        <v>3</v>
      </c>
      <c r="B5" s="414" t="str">
        <f t="shared" si="0"/>
        <v>16s-1</v>
      </c>
      <c r="C5" s="420"/>
      <c r="D5" s="412"/>
      <c r="E5" s="414"/>
      <c r="F5" s="420"/>
      <c r="G5" s="412"/>
      <c r="H5" s="414"/>
    </row>
    <row r="6" spans="1:8" ht="37.5" customHeight="1" x14ac:dyDescent="0.2">
      <c r="A6" s="413">
        <v>4</v>
      </c>
      <c r="B6" s="414" t="str">
        <f t="shared" si="0"/>
        <v>16s-2</v>
      </c>
      <c r="C6" s="420"/>
      <c r="D6" s="412"/>
      <c r="E6" s="414"/>
      <c r="F6" s="420"/>
      <c r="G6" s="412"/>
      <c r="H6" s="414"/>
    </row>
    <row r="7" spans="1:8" ht="37.5" customHeight="1" x14ac:dyDescent="0.2">
      <c r="A7" s="413">
        <v>5</v>
      </c>
      <c r="B7" s="414" t="str">
        <f t="shared" si="0"/>
        <v>16s-3</v>
      </c>
      <c r="C7" s="420"/>
      <c r="D7" s="412"/>
      <c r="E7" s="414"/>
      <c r="F7" s="420"/>
      <c r="G7" s="412"/>
      <c r="H7" s="414"/>
    </row>
    <row r="8" spans="1:8" ht="37.5" customHeight="1" x14ac:dyDescent="0.2">
      <c r="A8" s="413">
        <v>6</v>
      </c>
      <c r="B8" s="414" t="str">
        <f t="shared" si="0"/>
        <v>Giants</v>
      </c>
      <c r="C8" s="420"/>
      <c r="D8" s="412"/>
      <c r="E8" s="414"/>
      <c r="F8" s="420"/>
      <c r="G8" s="412"/>
      <c r="H8" s="414"/>
    </row>
    <row r="9" spans="1:8" ht="37.5" customHeight="1" x14ac:dyDescent="0.2">
      <c r="A9" s="413">
        <v>7</v>
      </c>
      <c r="B9" s="414" t="str">
        <f t="shared" si="0"/>
        <v>Titans</v>
      </c>
      <c r="C9" s="420"/>
      <c r="D9" s="412"/>
      <c r="E9" s="414"/>
      <c r="F9" s="420"/>
      <c r="G9" s="412"/>
      <c r="H9" s="414"/>
    </row>
    <row r="10" spans="1:8" ht="37.5" customHeight="1" x14ac:dyDescent="0.2">
      <c r="A10" s="413">
        <v>8</v>
      </c>
      <c r="B10" s="414" t="str">
        <f t="shared" si="0"/>
        <v>Aeolus-1</v>
      </c>
      <c r="C10" s="420"/>
      <c r="D10" s="412"/>
      <c r="E10" s="414"/>
      <c r="F10" s="420"/>
      <c r="G10" s="412"/>
      <c r="H10" s="414"/>
    </row>
    <row r="11" spans="1:8" ht="37.5" customHeight="1" x14ac:dyDescent="0.2">
      <c r="A11" s="413">
        <v>9</v>
      </c>
      <c r="B11" s="414" t="str">
        <f t="shared" si="0"/>
        <v>Aeolus-2</v>
      </c>
      <c r="C11" s="420"/>
      <c r="D11" s="412"/>
      <c r="E11" s="414"/>
      <c r="F11" s="420"/>
      <c r="G11" s="412"/>
      <c r="H11" s="414"/>
    </row>
    <row r="12" spans="1:8" ht="37.5" customHeight="1" x14ac:dyDescent="0.2">
      <c r="A12" s="413">
        <v>10</v>
      </c>
      <c r="B12" s="414"/>
      <c r="C12" s="420"/>
      <c r="D12" s="412"/>
      <c r="E12" s="414"/>
      <c r="F12" s="420"/>
      <c r="G12" s="412"/>
      <c r="H12" s="414"/>
    </row>
    <row r="13" spans="1:8" ht="37.5" customHeight="1" x14ac:dyDescent="0.2">
      <c r="A13" s="413">
        <v>11</v>
      </c>
      <c r="B13" s="414"/>
      <c r="C13" s="420"/>
      <c r="D13" s="412"/>
      <c r="E13" s="414"/>
      <c r="F13" s="420"/>
      <c r="G13" s="412"/>
      <c r="H13" s="414"/>
    </row>
    <row r="14" spans="1:8" ht="37.5" customHeight="1" thickBot="1" x14ac:dyDescent="0.25">
      <c r="A14" s="415">
        <v>12</v>
      </c>
      <c r="B14" s="417"/>
      <c r="C14" s="421"/>
      <c r="D14" s="416"/>
      <c r="E14" s="417"/>
      <c r="F14" s="421"/>
      <c r="G14" s="416"/>
      <c r="H14" s="417"/>
    </row>
  </sheetData>
  <mergeCells count="3">
    <mergeCell ref="A1:B2"/>
    <mergeCell ref="C1:E1"/>
    <mergeCell ref="F1:H1"/>
  </mergeCells>
  <pageMargins left="0.31496062992125984" right="0.31496062992125984" top="0.74803149606299213" bottom="0.15748031496062992" header="0.31496062992125984" footer="0.31496062992125984"/>
  <pageSetup paperSize="9" orientation="landscape" r:id="rId1"/>
  <headerFooter>
    <oddHeader>&amp;LOOD Team ..............................&amp;CMonth ....................&amp;RDate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W17"/>
  <sheetViews>
    <sheetView showGridLines="0" workbookViewId="0">
      <selection activeCell="G26" sqref="G26"/>
    </sheetView>
  </sheetViews>
  <sheetFormatPr defaultColWidth="6.19921875" defaultRowHeight="15" customHeight="1" x14ac:dyDescent="0.2"/>
  <cols>
    <col min="1" max="1" width="6.3984375" style="32" customWidth="1"/>
    <col min="2" max="2" width="11.8984375" style="32" customWidth="1"/>
    <col min="3" max="3" width="6.5" style="32" customWidth="1"/>
    <col min="4" max="4" width="6.69921875" style="32" customWidth="1"/>
    <col min="5" max="5" width="6.59765625" style="32" customWidth="1"/>
    <col min="6" max="6" width="6.5" style="32" customWidth="1"/>
    <col min="7" max="7" width="6.59765625" style="32" customWidth="1"/>
    <col min="8" max="8" width="6.69921875" style="32" customWidth="1"/>
    <col min="9" max="9" width="6.5" style="32" customWidth="1"/>
    <col min="10" max="10" width="6.8984375" style="32" customWidth="1"/>
    <col min="11" max="12" width="6.5" style="32" customWidth="1"/>
    <col min="13" max="13" width="6.5" style="62" customWidth="1"/>
    <col min="14" max="14" width="5.69921875" style="32" customWidth="1"/>
    <col min="15" max="15" width="9.5" style="32" customWidth="1"/>
    <col min="16" max="16" width="6.8984375" style="32" customWidth="1"/>
    <col min="17" max="257" width="6.19921875" style="32" customWidth="1"/>
  </cols>
  <sheetData>
    <row r="1" spans="1:16" ht="22.5" customHeight="1" thickBot="1" x14ac:dyDescent="0.25">
      <c r="A1" s="514" t="s">
        <v>502</v>
      </c>
      <c r="B1" s="33" t="s">
        <v>503</v>
      </c>
      <c r="C1" s="34">
        <v>41908</v>
      </c>
      <c r="D1" s="35">
        <v>41950</v>
      </c>
      <c r="E1" s="35">
        <v>41978</v>
      </c>
      <c r="F1" s="35">
        <v>42013</v>
      </c>
      <c r="G1" s="35">
        <v>42041</v>
      </c>
      <c r="H1" s="35">
        <v>42069</v>
      </c>
      <c r="I1" s="35">
        <v>42097</v>
      </c>
      <c r="J1" s="35">
        <v>42126</v>
      </c>
      <c r="K1" s="35">
        <v>42160</v>
      </c>
      <c r="L1" s="356">
        <v>42167</v>
      </c>
      <c r="M1" s="356">
        <v>42168</v>
      </c>
      <c r="N1" s="517" t="s">
        <v>504</v>
      </c>
      <c r="O1" s="520" t="s">
        <v>505</v>
      </c>
      <c r="P1" s="135"/>
    </row>
    <row r="2" spans="1:16" ht="15" customHeight="1" x14ac:dyDescent="0.2">
      <c r="A2" s="515"/>
      <c r="B2" s="36" t="s">
        <v>506</v>
      </c>
      <c r="C2" s="37">
        <v>1</v>
      </c>
      <c r="D2" s="38">
        <v>2</v>
      </c>
      <c r="E2" s="38">
        <v>3</v>
      </c>
      <c r="F2" s="38">
        <v>4</v>
      </c>
      <c r="G2" s="38">
        <v>5</v>
      </c>
      <c r="H2" s="38">
        <v>6</v>
      </c>
      <c r="I2" s="38">
        <v>7</v>
      </c>
      <c r="J2" s="63">
        <v>8</v>
      </c>
      <c r="K2" s="63">
        <v>9</v>
      </c>
      <c r="L2" s="523">
        <v>10</v>
      </c>
      <c r="M2" s="524"/>
      <c r="N2" s="518"/>
      <c r="O2" s="521"/>
      <c r="P2" s="134"/>
    </row>
    <row r="3" spans="1:16" ht="15.75" customHeight="1" thickBot="1" x14ac:dyDescent="0.25">
      <c r="A3" s="516"/>
      <c r="B3" s="36" t="s">
        <v>507</v>
      </c>
      <c r="C3" s="362" t="s">
        <v>10</v>
      </c>
      <c r="D3" s="364" t="s">
        <v>57</v>
      </c>
      <c r="E3" s="366" t="s">
        <v>63</v>
      </c>
      <c r="F3" s="367" t="s">
        <v>1052</v>
      </c>
      <c r="G3" s="365" t="s">
        <v>15</v>
      </c>
      <c r="H3" s="364" t="s">
        <v>51</v>
      </c>
      <c r="I3" s="363" t="s">
        <v>1030</v>
      </c>
      <c r="J3" s="368" t="s">
        <v>19</v>
      </c>
      <c r="K3" s="366" t="s">
        <v>508</v>
      </c>
      <c r="L3" s="525" t="s">
        <v>1053</v>
      </c>
      <c r="M3" s="526"/>
      <c r="N3" s="518"/>
      <c r="O3" s="521"/>
      <c r="P3" s="134"/>
    </row>
    <row r="4" spans="1:16" ht="15" customHeight="1" thickBot="1" x14ac:dyDescent="0.35">
      <c r="A4" s="39">
        <v>1</v>
      </c>
      <c r="B4" s="345" t="str">
        <f t="shared" ref="B4:B15" si="0">LOOKUP(A4,Team_No,Team_Names_2)</f>
        <v>Surfin Turtles</v>
      </c>
      <c r="C4" s="358" t="s">
        <v>61</v>
      </c>
      <c r="D4" s="358" t="s">
        <v>49</v>
      </c>
      <c r="E4" s="358" t="s">
        <v>45</v>
      </c>
      <c r="F4" s="358" t="s">
        <v>82</v>
      </c>
      <c r="G4" s="358" t="s">
        <v>78</v>
      </c>
      <c r="H4" s="358" t="s">
        <v>74</v>
      </c>
      <c r="I4" s="358" t="s">
        <v>70</v>
      </c>
      <c r="J4" s="358" t="s">
        <v>66</v>
      </c>
      <c r="K4" s="358" t="s">
        <v>61</v>
      </c>
      <c r="L4" s="369" t="s">
        <v>49</v>
      </c>
      <c r="M4" s="369" t="s">
        <v>49</v>
      </c>
      <c r="N4" s="519"/>
      <c r="O4" s="522"/>
      <c r="P4" s="134"/>
    </row>
    <row r="5" spans="1:16" ht="15.75" customHeight="1" x14ac:dyDescent="0.3">
      <c r="A5" s="39">
        <v>2</v>
      </c>
      <c r="B5" s="346" t="str">
        <f t="shared" si="0"/>
        <v>Surfin Tunas</v>
      </c>
      <c r="C5" s="358" t="s">
        <v>66</v>
      </c>
      <c r="D5" s="358" t="s">
        <v>61</v>
      </c>
      <c r="E5" s="358" t="s">
        <v>49</v>
      </c>
      <c r="F5" s="358" t="s">
        <v>45</v>
      </c>
      <c r="G5" s="358" t="s">
        <v>82</v>
      </c>
      <c r="H5" s="358" t="s">
        <v>78</v>
      </c>
      <c r="I5" s="358" t="s">
        <v>74</v>
      </c>
      <c r="J5" s="358" t="s">
        <v>70</v>
      </c>
      <c r="K5" s="358" t="s">
        <v>66</v>
      </c>
      <c r="L5" s="357" t="s">
        <v>61</v>
      </c>
      <c r="M5" s="357" t="s">
        <v>61</v>
      </c>
      <c r="N5" s="41" t="s">
        <v>28</v>
      </c>
      <c r="O5" s="42">
        <v>112678</v>
      </c>
      <c r="P5" s="134"/>
    </row>
    <row r="6" spans="1:16" ht="15" customHeight="1" x14ac:dyDescent="0.3">
      <c r="A6" s="39">
        <v>3</v>
      </c>
      <c r="B6" s="347" t="str">
        <f t="shared" si="0"/>
        <v>16s-1</v>
      </c>
      <c r="C6" s="358" t="s">
        <v>70</v>
      </c>
      <c r="D6" s="358" t="s">
        <v>66</v>
      </c>
      <c r="E6" s="358" t="s">
        <v>61</v>
      </c>
      <c r="F6" s="358" t="s">
        <v>49</v>
      </c>
      <c r="G6" s="358" t="s">
        <v>45</v>
      </c>
      <c r="H6" s="358" t="s">
        <v>82</v>
      </c>
      <c r="I6" s="358" t="s">
        <v>78</v>
      </c>
      <c r="J6" s="358" t="s">
        <v>74</v>
      </c>
      <c r="K6" s="358" t="s">
        <v>70</v>
      </c>
      <c r="L6" s="357" t="s">
        <v>66</v>
      </c>
      <c r="M6" s="357" t="s">
        <v>66</v>
      </c>
      <c r="N6" s="41" t="s">
        <v>33</v>
      </c>
      <c r="O6" s="42">
        <v>111142</v>
      </c>
      <c r="P6" s="134"/>
    </row>
    <row r="7" spans="1:16" ht="15" customHeight="1" x14ac:dyDescent="0.3">
      <c r="A7" s="39">
        <v>4</v>
      </c>
      <c r="B7" s="348" t="str">
        <f t="shared" si="0"/>
        <v>16s-2</v>
      </c>
      <c r="C7" s="358" t="s">
        <v>74</v>
      </c>
      <c r="D7" s="358" t="s">
        <v>70</v>
      </c>
      <c r="E7" s="358" t="s">
        <v>66</v>
      </c>
      <c r="F7" s="358" t="s">
        <v>61</v>
      </c>
      <c r="G7" s="358" t="s">
        <v>49</v>
      </c>
      <c r="H7" s="358" t="s">
        <v>45</v>
      </c>
      <c r="I7" s="358" t="s">
        <v>82</v>
      </c>
      <c r="J7" s="358" t="s">
        <v>78</v>
      </c>
      <c r="K7" s="358" t="s">
        <v>74</v>
      </c>
      <c r="L7" s="357" t="s">
        <v>70</v>
      </c>
      <c r="M7" s="357" t="s">
        <v>70</v>
      </c>
      <c r="N7" s="41" t="s">
        <v>37</v>
      </c>
      <c r="O7" s="43">
        <v>111148</v>
      </c>
      <c r="P7" s="134"/>
    </row>
    <row r="8" spans="1:16" ht="15.75" customHeight="1" x14ac:dyDescent="0.3">
      <c r="A8" s="39">
        <v>5</v>
      </c>
      <c r="B8" s="349" t="str">
        <f t="shared" si="0"/>
        <v>16s-3</v>
      </c>
      <c r="C8" s="358" t="s">
        <v>49</v>
      </c>
      <c r="D8" s="358" t="s">
        <v>45</v>
      </c>
      <c r="E8" s="358" t="s">
        <v>82</v>
      </c>
      <c r="F8" s="358" t="s">
        <v>78</v>
      </c>
      <c r="G8" s="358" t="s">
        <v>74</v>
      </c>
      <c r="H8" s="358" t="s">
        <v>70</v>
      </c>
      <c r="I8" s="358" t="s">
        <v>66</v>
      </c>
      <c r="J8" s="358" t="s">
        <v>61</v>
      </c>
      <c r="K8" s="358" t="s">
        <v>49</v>
      </c>
      <c r="L8" s="357" t="s">
        <v>45</v>
      </c>
      <c r="M8" s="357" t="s">
        <v>45</v>
      </c>
      <c r="N8" s="41" t="s">
        <v>41</v>
      </c>
      <c r="O8" s="43">
        <v>112682</v>
      </c>
      <c r="P8" s="134"/>
    </row>
    <row r="9" spans="1:16" ht="15" customHeight="1" x14ac:dyDescent="0.3">
      <c r="A9" s="39">
        <v>6</v>
      </c>
      <c r="B9" s="350" t="str">
        <f t="shared" si="0"/>
        <v>Giants</v>
      </c>
      <c r="C9" s="358" t="s">
        <v>78</v>
      </c>
      <c r="D9" s="358" t="s">
        <v>74</v>
      </c>
      <c r="E9" s="358" t="s">
        <v>70</v>
      </c>
      <c r="F9" s="358" t="s">
        <v>66</v>
      </c>
      <c r="G9" s="358" t="s">
        <v>61</v>
      </c>
      <c r="H9" s="358" t="s">
        <v>49</v>
      </c>
      <c r="I9" s="358" t="s">
        <v>45</v>
      </c>
      <c r="J9" s="358" t="s">
        <v>82</v>
      </c>
      <c r="K9" s="358" t="s">
        <v>78</v>
      </c>
      <c r="L9" s="357" t="s">
        <v>74</v>
      </c>
      <c r="M9" s="357" t="s">
        <v>74</v>
      </c>
      <c r="N9" s="41" t="s">
        <v>45</v>
      </c>
      <c r="O9" s="43">
        <v>112679</v>
      </c>
    </row>
    <row r="10" spans="1:16" ht="15" customHeight="1" x14ac:dyDescent="0.3">
      <c r="A10" s="39">
        <v>7</v>
      </c>
      <c r="B10" s="351" t="str">
        <f t="shared" si="0"/>
        <v>Titans</v>
      </c>
      <c r="C10" s="358" t="s">
        <v>82</v>
      </c>
      <c r="D10" s="358" t="s">
        <v>78</v>
      </c>
      <c r="E10" s="358" t="s">
        <v>74</v>
      </c>
      <c r="F10" s="358" t="s">
        <v>70</v>
      </c>
      <c r="G10" s="358" t="s">
        <v>66</v>
      </c>
      <c r="H10" s="358" t="s">
        <v>61</v>
      </c>
      <c r="I10" s="358" t="s">
        <v>49</v>
      </c>
      <c r="J10" s="358" t="s">
        <v>45</v>
      </c>
      <c r="K10" s="358" t="s">
        <v>82</v>
      </c>
      <c r="L10" s="357" t="s">
        <v>78</v>
      </c>
      <c r="M10" s="357" t="s">
        <v>78</v>
      </c>
      <c r="N10" s="41" t="s">
        <v>49</v>
      </c>
      <c r="O10" s="43">
        <v>112681</v>
      </c>
      <c r="P10" s="134"/>
    </row>
    <row r="11" spans="1:16" ht="15.75" customHeight="1" x14ac:dyDescent="0.3">
      <c r="A11" s="39">
        <v>8</v>
      </c>
      <c r="B11" s="352" t="str">
        <f t="shared" si="0"/>
        <v>Aeolus-1</v>
      </c>
      <c r="C11" s="358" t="s">
        <v>9</v>
      </c>
      <c r="D11" s="358" t="s">
        <v>9</v>
      </c>
      <c r="E11" s="358" t="s">
        <v>9</v>
      </c>
      <c r="F11" s="358" t="s">
        <v>9</v>
      </c>
      <c r="G11" s="358" t="s">
        <v>9</v>
      </c>
      <c r="H11" s="358" t="s">
        <v>9</v>
      </c>
      <c r="I11" s="358" t="s">
        <v>9</v>
      </c>
      <c r="J11" s="358" t="s">
        <v>9</v>
      </c>
      <c r="K11" s="358" t="s">
        <v>9</v>
      </c>
      <c r="L11" s="358" t="s">
        <v>9</v>
      </c>
      <c r="M11" s="358" t="s">
        <v>9</v>
      </c>
      <c r="N11" s="41" t="s">
        <v>55</v>
      </c>
      <c r="O11" s="43">
        <v>111183</v>
      </c>
      <c r="P11" s="134"/>
    </row>
    <row r="12" spans="1:16" ht="15" customHeight="1" x14ac:dyDescent="0.3">
      <c r="A12" s="39">
        <v>9</v>
      </c>
      <c r="B12" s="353" t="str">
        <f t="shared" si="0"/>
        <v>Aeolus-2</v>
      </c>
      <c r="C12" s="358" t="s">
        <v>45</v>
      </c>
      <c r="D12" s="358" t="s">
        <v>82</v>
      </c>
      <c r="E12" s="358" t="s">
        <v>78</v>
      </c>
      <c r="F12" s="358" t="s">
        <v>74</v>
      </c>
      <c r="G12" s="358" t="s">
        <v>70</v>
      </c>
      <c r="H12" s="358" t="s">
        <v>66</v>
      </c>
      <c r="I12" s="358" t="s">
        <v>61</v>
      </c>
      <c r="J12" s="358" t="s">
        <v>49</v>
      </c>
      <c r="K12" s="358" t="s">
        <v>45</v>
      </c>
      <c r="L12" s="357" t="s">
        <v>82</v>
      </c>
      <c r="M12" s="357" t="s">
        <v>82</v>
      </c>
      <c r="N12" s="41" t="s">
        <v>61</v>
      </c>
      <c r="O12" s="43">
        <v>108658</v>
      </c>
      <c r="P12" s="134"/>
    </row>
    <row r="13" spans="1:16" ht="15" customHeight="1" x14ac:dyDescent="0.3">
      <c r="A13" s="39">
        <v>10</v>
      </c>
      <c r="B13" s="354" t="str">
        <f t="shared" si="0"/>
        <v>Spare-1</v>
      </c>
      <c r="C13" s="153"/>
      <c r="D13" s="142"/>
      <c r="E13" s="142"/>
      <c r="F13" s="142"/>
      <c r="G13" s="142"/>
      <c r="H13" s="142"/>
      <c r="I13" s="142"/>
      <c r="J13" s="142"/>
      <c r="K13" s="142"/>
      <c r="L13" s="359"/>
      <c r="M13" s="360"/>
      <c r="N13" s="41" t="s">
        <v>66</v>
      </c>
      <c r="O13" s="43">
        <v>112673</v>
      </c>
      <c r="P13" s="134"/>
    </row>
    <row r="14" spans="1:16" ht="15.75" customHeight="1" x14ac:dyDescent="0.3">
      <c r="A14" s="39">
        <v>11</v>
      </c>
      <c r="B14" s="354" t="str">
        <f t="shared" si="0"/>
        <v>Spare-2</v>
      </c>
      <c r="C14" s="343"/>
      <c r="D14" s="142"/>
      <c r="E14" s="142"/>
      <c r="F14" s="142"/>
      <c r="G14" s="142"/>
      <c r="H14" s="142"/>
      <c r="I14" s="142"/>
      <c r="J14" s="142"/>
      <c r="K14" s="142"/>
      <c r="L14" s="4"/>
      <c r="M14" s="40"/>
      <c r="N14" s="41" t="s">
        <v>70</v>
      </c>
      <c r="O14" s="43">
        <v>113042</v>
      </c>
      <c r="P14" s="134"/>
    </row>
    <row r="15" spans="1:16" ht="15" customHeight="1" x14ac:dyDescent="0.3">
      <c r="A15" s="39">
        <v>12</v>
      </c>
      <c r="B15" s="354" t="str">
        <f t="shared" si="0"/>
        <v>Spare-3</v>
      </c>
      <c r="C15" s="343"/>
      <c r="D15" s="142"/>
      <c r="E15" s="142"/>
      <c r="F15" s="142"/>
      <c r="G15" s="142"/>
      <c r="H15" s="142"/>
      <c r="I15" s="142"/>
      <c r="J15" s="142"/>
      <c r="K15" s="142"/>
      <c r="L15" s="4"/>
      <c r="M15" s="40"/>
      <c r="N15" s="41" t="s">
        <v>74</v>
      </c>
      <c r="O15" s="43">
        <v>112582</v>
      </c>
      <c r="P15" s="134"/>
    </row>
    <row r="16" spans="1:16" ht="18" customHeight="1" x14ac:dyDescent="0.3">
      <c r="A16" s="39">
        <v>13</v>
      </c>
      <c r="B16" s="354"/>
      <c r="C16" s="343"/>
      <c r="D16" s="142"/>
      <c r="E16" s="142"/>
      <c r="F16" s="142"/>
      <c r="G16" s="142"/>
      <c r="H16" s="142"/>
      <c r="I16" s="142"/>
      <c r="J16" s="142"/>
      <c r="K16" s="142"/>
      <c r="L16" s="4"/>
      <c r="M16" s="40"/>
      <c r="N16" s="41" t="s">
        <v>78</v>
      </c>
      <c r="O16" s="43">
        <v>112592</v>
      </c>
      <c r="P16" s="134"/>
    </row>
    <row r="17" spans="1:16" ht="18" customHeight="1" thickBot="1" x14ac:dyDescent="0.35">
      <c r="A17" s="39">
        <v>14</v>
      </c>
      <c r="B17" s="355"/>
      <c r="C17" s="344"/>
      <c r="D17" s="143"/>
      <c r="E17" s="143"/>
      <c r="F17" s="143"/>
      <c r="G17" s="143"/>
      <c r="H17" s="143"/>
      <c r="I17" s="143"/>
      <c r="J17" s="143"/>
      <c r="K17" s="143"/>
      <c r="L17" s="361"/>
      <c r="M17" s="44"/>
      <c r="N17" s="45" t="s">
        <v>82</v>
      </c>
      <c r="O17" s="46">
        <v>112597</v>
      </c>
      <c r="P17" s="134"/>
    </row>
  </sheetData>
  <sortState ref="A4:O12">
    <sortCondition ref="A4:A12"/>
  </sortState>
  <mergeCells count="5">
    <mergeCell ref="A1:A3"/>
    <mergeCell ref="N1:N4"/>
    <mergeCell ref="O1:O4"/>
    <mergeCell ref="L2:M2"/>
    <mergeCell ref="L3:M3"/>
  </mergeCells>
  <pageMargins left="0.75" right="0.75" top="1" bottom="1" header="0.5" footer="0.5"/>
  <pageSetup orientation="landscape" r:id="rId1"/>
  <headerFooter>
    <oddFooter>&amp;L&amp;"Helvetica,Regular"&amp;12&amp;K000000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JA62"/>
  <sheetViews>
    <sheetView showGridLines="0" view="pageBreakPreview" zoomScale="58" zoomScaleNormal="60" zoomScaleSheetLayoutView="58" workbookViewId="0">
      <selection activeCell="S8" sqref="S8"/>
    </sheetView>
  </sheetViews>
  <sheetFormatPr defaultColWidth="6.59765625" defaultRowHeight="18" customHeight="1" x14ac:dyDescent="0.2"/>
  <cols>
    <col min="1" max="1" width="3.296875" style="83" customWidth="1"/>
    <col min="2" max="2" width="12.69921875" style="84" customWidth="1"/>
    <col min="3" max="3" width="4.8984375" style="84" customWidth="1"/>
    <col min="4" max="4" width="4.5" style="84" customWidth="1"/>
    <col min="5" max="5" width="7.296875" style="84" customWidth="1"/>
    <col min="6" max="6" width="4.8984375" style="87" customWidth="1"/>
    <col min="7" max="7" width="15.09765625" style="139" customWidth="1"/>
    <col min="8" max="8" width="4.796875" style="87" customWidth="1"/>
    <col min="9" max="9" width="15.19921875" style="139" customWidth="1"/>
    <col min="10" max="10" width="7.296875" style="139" customWidth="1"/>
    <col min="11" max="13" width="5.19921875" style="87" customWidth="1"/>
    <col min="14" max="14" width="5.19921875" style="84" hidden="1" customWidth="1"/>
    <col min="15" max="15" width="5.19921875" style="165" customWidth="1"/>
    <col min="16" max="16" width="4.8984375" style="87" customWidth="1"/>
    <col min="17" max="17" width="15.19921875" style="139" customWidth="1"/>
    <col min="18" max="18" width="5.09765625" style="87" customWidth="1"/>
    <col min="19" max="19" width="15.19921875" style="139" customWidth="1"/>
    <col min="20" max="22" width="5.19921875" style="87" customWidth="1"/>
    <col min="23" max="23" width="5.19921875" style="84" hidden="1" customWidth="1"/>
    <col min="24" max="24" width="5.19921875" style="88" customWidth="1"/>
    <col min="25" max="31" width="2.796875" style="89" customWidth="1"/>
    <col min="32" max="32" width="5.19921875" style="89" customWidth="1"/>
    <col min="33" max="34" width="5.3984375" style="84" customWidth="1"/>
    <col min="35" max="36" width="7.59765625" style="84" customWidth="1"/>
    <col min="37" max="38" width="12.69921875" style="84" customWidth="1"/>
    <col min="39" max="40" width="14.69921875" style="100" customWidth="1"/>
    <col min="41" max="45" width="6.59765625" style="111" customWidth="1"/>
    <col min="46" max="261" width="6.59765625" style="84" customWidth="1"/>
    <col min="262" max="16384" width="6.59765625" style="85"/>
  </cols>
  <sheetData>
    <row r="1" spans="1:261" ht="54" customHeight="1" thickBot="1" x14ac:dyDescent="0.25">
      <c r="A1" s="101"/>
      <c r="B1" s="170" t="s">
        <v>449</v>
      </c>
      <c r="C1" s="590">
        <v>41909</v>
      </c>
      <c r="D1" s="591"/>
      <c r="E1" s="171" t="s">
        <v>450</v>
      </c>
      <c r="F1" s="172">
        <v>8</v>
      </c>
      <c r="G1" s="588" t="s">
        <v>451</v>
      </c>
      <c r="H1" s="589"/>
      <c r="I1" s="589"/>
      <c r="J1" s="161"/>
      <c r="K1" s="588" t="s">
        <v>452</v>
      </c>
      <c r="L1" s="588"/>
      <c r="M1" s="588"/>
      <c r="N1" s="588"/>
      <c r="O1" s="660"/>
      <c r="P1" s="592" t="s">
        <v>453</v>
      </c>
      <c r="Q1" s="593"/>
      <c r="R1" s="593"/>
      <c r="S1" s="593"/>
      <c r="T1" s="661" t="s">
        <v>454</v>
      </c>
      <c r="U1" s="661"/>
      <c r="V1" s="661"/>
      <c r="W1" s="661"/>
      <c r="X1" s="662"/>
      <c r="Y1" s="573" t="s">
        <v>455</v>
      </c>
      <c r="Z1" s="574"/>
      <c r="AA1" s="574"/>
      <c r="AB1" s="574"/>
      <c r="AC1" s="574"/>
      <c r="AD1" s="574"/>
      <c r="AE1" s="574"/>
      <c r="AF1" s="575"/>
      <c r="AG1" s="576" t="s">
        <v>456</v>
      </c>
      <c r="AH1" s="577"/>
      <c r="AI1" s="578" t="s">
        <v>457</v>
      </c>
      <c r="AJ1" s="579"/>
      <c r="AK1" s="173" t="s">
        <v>1025</v>
      </c>
      <c r="AL1" s="174">
        <v>0.40347222222222223</v>
      </c>
      <c r="AM1" s="570" t="s">
        <v>459</v>
      </c>
      <c r="AN1" s="571"/>
      <c r="AO1" s="121"/>
      <c r="AP1" s="121"/>
      <c r="AQ1" s="121"/>
      <c r="AR1" s="121"/>
      <c r="AS1" s="121"/>
    </row>
    <row r="2" spans="1:261" ht="57.75" customHeight="1" thickBot="1" x14ac:dyDescent="0.25">
      <c r="A2" s="101"/>
      <c r="B2" s="237" t="s">
        <v>1</v>
      </c>
      <c r="C2" s="238" t="s">
        <v>460</v>
      </c>
      <c r="D2" s="239" t="s">
        <v>4</v>
      </c>
      <c r="E2" s="240" t="s">
        <v>461</v>
      </c>
      <c r="F2" s="594" t="s">
        <v>462</v>
      </c>
      <c r="G2" s="595"/>
      <c r="H2" s="596" t="s">
        <v>463</v>
      </c>
      <c r="I2" s="597"/>
      <c r="J2" s="241"/>
      <c r="K2" s="245" t="s">
        <v>464</v>
      </c>
      <c r="L2" s="245" t="s">
        <v>465</v>
      </c>
      <c r="M2" s="245" t="s">
        <v>466</v>
      </c>
      <c r="N2" s="242" t="s">
        <v>467</v>
      </c>
      <c r="O2" s="236" t="s">
        <v>467</v>
      </c>
      <c r="P2" s="607" t="s">
        <v>462</v>
      </c>
      <c r="Q2" s="608"/>
      <c r="R2" s="609" t="s">
        <v>463</v>
      </c>
      <c r="S2" s="610"/>
      <c r="T2" s="246" t="s">
        <v>468</v>
      </c>
      <c r="U2" s="246" t="s">
        <v>469</v>
      </c>
      <c r="V2" s="247" t="s">
        <v>470</v>
      </c>
      <c r="W2" s="248" t="s">
        <v>471</v>
      </c>
      <c r="X2" s="249" t="s">
        <v>471</v>
      </c>
      <c r="Y2" s="243" t="s">
        <v>1022</v>
      </c>
      <c r="Z2" s="244">
        <v>1</v>
      </c>
      <c r="AA2" s="244">
        <v>2</v>
      </c>
      <c r="AB2" s="244">
        <v>3</v>
      </c>
      <c r="AC2" s="244">
        <v>4</v>
      </c>
      <c r="AD2" s="244">
        <v>5</v>
      </c>
      <c r="AE2" s="244">
        <v>6</v>
      </c>
      <c r="AF2" s="254" t="s">
        <v>1018</v>
      </c>
      <c r="AG2" s="250" t="s">
        <v>1019</v>
      </c>
      <c r="AH2" s="251" t="s">
        <v>1048</v>
      </c>
      <c r="AI2" s="252" t="s">
        <v>1020</v>
      </c>
      <c r="AJ2" s="253" t="s">
        <v>472</v>
      </c>
      <c r="AK2" s="580" t="s">
        <v>458</v>
      </c>
      <c r="AL2" s="581"/>
      <c r="AM2" s="129" t="s">
        <v>1023</v>
      </c>
      <c r="AN2" s="130" t="s">
        <v>1024</v>
      </c>
      <c r="AO2" s="121"/>
      <c r="AP2" s="121"/>
      <c r="AQ2" s="121"/>
      <c r="AR2" s="121"/>
      <c r="AS2" s="121"/>
    </row>
    <row r="3" spans="1:261" s="91" customFormat="1" ht="17.25" customHeight="1" x14ac:dyDescent="0.2">
      <c r="A3" s="530">
        <v>1</v>
      </c>
      <c r="B3" s="654" t="str">
        <f>LOOKUP(A3,Team_No,Team_Names_1)</f>
        <v>S-Tur</v>
      </c>
      <c r="C3" s="543" t="str">
        <f>'Boat allocation &amp; OOD'!C4</f>
        <v>H13</v>
      </c>
      <c r="D3" s="561" t="str">
        <f>IF(C3=0,"",LOOKUP(C3,Hobie_No,Sail_No))</f>
        <v>658</v>
      </c>
      <c r="E3" s="534"/>
      <c r="F3" s="175"/>
      <c r="G3" s="176"/>
      <c r="H3" s="177"/>
      <c r="I3" s="176"/>
      <c r="J3" s="561" t="s">
        <v>1047</v>
      </c>
      <c r="K3" s="665">
        <v>4</v>
      </c>
      <c r="L3" s="665">
        <v>4</v>
      </c>
      <c r="M3" s="665">
        <v>5</v>
      </c>
      <c r="N3" s="178"/>
      <c r="O3" s="641">
        <f>SUM(K5:M5)</f>
        <v>13</v>
      </c>
      <c r="P3" s="179"/>
      <c r="Q3" s="176"/>
      <c r="R3" s="180"/>
      <c r="S3" s="176"/>
      <c r="T3" s="690" t="s">
        <v>478</v>
      </c>
      <c r="U3" s="690" t="s">
        <v>478</v>
      </c>
      <c r="V3" s="690" t="s">
        <v>478</v>
      </c>
      <c r="W3" s="181"/>
      <c r="X3" s="695">
        <f>SUM(T5:V6)</f>
        <v>42</v>
      </c>
      <c r="Y3" s="182"/>
      <c r="Z3" s="183"/>
      <c r="AA3" s="183"/>
      <c r="AB3" s="183"/>
      <c r="AC3" s="183"/>
      <c r="AD3" s="183"/>
      <c r="AE3" s="184"/>
      <c r="AF3" s="698">
        <f>SUM(Y4:AE6)</f>
        <v>0</v>
      </c>
      <c r="AG3" s="585">
        <f>O3</f>
        <v>13</v>
      </c>
      <c r="AH3" s="582">
        <f>X3</f>
        <v>42</v>
      </c>
      <c r="AI3" s="701">
        <f>SUM(AF3:AH6)</f>
        <v>55</v>
      </c>
      <c r="AJ3" s="704">
        <f>RANK(AI3,$AI$3:$AI$50,1)</f>
        <v>7</v>
      </c>
      <c r="AK3" s="674"/>
      <c r="AL3" s="185"/>
      <c r="AM3" s="528" t="str">
        <f>IF(B3=0,"",LOOKUP(A3,Team_No,Team_Names_2))</f>
        <v>Surfin Turtles</v>
      </c>
      <c r="AN3" s="529"/>
      <c r="AO3" s="136"/>
      <c r="AP3" s="136"/>
      <c r="AQ3" s="136"/>
      <c r="AR3" s="136"/>
      <c r="AS3" s="136"/>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90"/>
      <c r="ID3" s="90"/>
      <c r="IE3" s="90"/>
      <c r="IF3" s="90"/>
      <c r="IG3" s="90"/>
      <c r="IH3" s="90"/>
      <c r="II3" s="90"/>
      <c r="IJ3" s="90"/>
      <c r="IK3" s="90"/>
      <c r="IL3" s="90"/>
      <c r="IM3" s="90"/>
      <c r="IN3" s="90"/>
      <c r="IO3" s="90"/>
      <c r="IP3" s="90"/>
      <c r="IQ3" s="90"/>
      <c r="IR3" s="90"/>
      <c r="IS3" s="90"/>
      <c r="IT3" s="90"/>
      <c r="IU3" s="90"/>
      <c r="IV3" s="90"/>
      <c r="IW3" s="90"/>
      <c r="IX3" s="90"/>
      <c r="IY3" s="90"/>
      <c r="IZ3" s="90"/>
      <c r="JA3" s="90"/>
    </row>
    <row r="4" spans="1:261" s="91" customFormat="1" ht="18" customHeight="1" x14ac:dyDescent="0.25">
      <c r="A4" s="530"/>
      <c r="B4" s="655"/>
      <c r="C4" s="544"/>
      <c r="D4" s="562"/>
      <c r="E4" s="535"/>
      <c r="F4" s="186">
        <v>23</v>
      </c>
      <c r="G4" s="187" t="str">
        <f t="shared" ref="G4:G8" si="0">IF(F4=0,"",LOOKUP(F4,Sailor_No,Sailor_Name))</f>
        <v>Bojana Pavlovic</v>
      </c>
      <c r="H4" s="188">
        <v>54</v>
      </c>
      <c r="I4" s="187" t="str">
        <f>IF(H4=0,"",LOOKUP(H4,Sailors!$A$2:$A$400,Sailors!$C$2:$C$400))</f>
        <v>David Dagula</v>
      </c>
      <c r="J4" s="569"/>
      <c r="K4" s="664"/>
      <c r="L4" s="664"/>
      <c r="M4" s="664"/>
      <c r="N4" s="85"/>
      <c r="O4" s="642"/>
      <c r="P4" s="189"/>
      <c r="Q4" s="187" t="str">
        <f t="shared" ref="Q4:Q6" si="1">IF(P4=0,"",LOOKUP(P4,Sailor_No,Sailor_Name))</f>
        <v/>
      </c>
      <c r="R4" s="190"/>
      <c r="S4" s="187" t="str">
        <f t="shared" ref="S4:S6" si="2">IF(R4=0,"",LOOKUP(R4,Sailor_No,Sailor_Name))</f>
        <v/>
      </c>
      <c r="T4" s="691"/>
      <c r="U4" s="691"/>
      <c r="V4" s="691"/>
      <c r="W4" s="85"/>
      <c r="X4" s="696">
        <f>SUM(W4:W6)</f>
        <v>0</v>
      </c>
      <c r="Y4" s="546" t="str">
        <f>IF(E3="N",$H$53,IF(E4="Y",0,"-"))</f>
        <v>-</v>
      </c>
      <c r="Z4" s="191"/>
      <c r="AA4" s="191"/>
      <c r="AB4" s="191"/>
      <c r="AC4" s="191"/>
      <c r="AD4" s="191"/>
      <c r="AE4" s="192"/>
      <c r="AF4" s="699"/>
      <c r="AG4" s="586"/>
      <c r="AH4" s="583"/>
      <c r="AI4" s="702"/>
      <c r="AJ4" s="705"/>
      <c r="AK4" s="674"/>
      <c r="AL4" s="185"/>
      <c r="AM4" s="92" t="str">
        <f>G4</f>
        <v>Bojana Pavlovic</v>
      </c>
      <c r="AN4" s="93" t="str">
        <f>Q4</f>
        <v/>
      </c>
      <c r="AO4" s="136"/>
      <c r="AP4" s="136"/>
      <c r="AQ4" s="136"/>
      <c r="AR4" s="136"/>
      <c r="AS4" s="136"/>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90"/>
      <c r="FE4" s="90"/>
      <c r="FF4" s="90"/>
      <c r="FG4" s="90"/>
      <c r="FH4" s="90"/>
      <c r="FI4" s="90"/>
      <c r="FJ4" s="90"/>
      <c r="FK4" s="90"/>
      <c r="FL4" s="90"/>
      <c r="FM4" s="90"/>
      <c r="FN4" s="90"/>
      <c r="FO4" s="90"/>
      <c r="FP4" s="90"/>
      <c r="FQ4" s="90"/>
      <c r="FR4" s="90"/>
      <c r="FS4" s="90"/>
      <c r="FT4" s="90"/>
      <c r="FU4" s="90"/>
      <c r="FV4" s="90"/>
      <c r="FW4" s="90"/>
      <c r="FX4" s="90"/>
      <c r="FY4" s="90"/>
      <c r="FZ4" s="90"/>
      <c r="GA4" s="90"/>
      <c r="GB4" s="90"/>
      <c r="GC4" s="90"/>
      <c r="GD4" s="90"/>
      <c r="GE4" s="90"/>
      <c r="GF4" s="90"/>
      <c r="GG4" s="90"/>
      <c r="GH4" s="90"/>
      <c r="GI4" s="90"/>
      <c r="GJ4" s="90"/>
      <c r="GK4" s="90"/>
      <c r="GL4" s="90"/>
      <c r="GM4" s="90"/>
      <c r="GN4" s="90"/>
      <c r="GO4" s="90"/>
      <c r="GP4" s="90"/>
      <c r="GQ4" s="90"/>
      <c r="GR4" s="90"/>
      <c r="GS4" s="90"/>
      <c r="GT4" s="90"/>
      <c r="GU4" s="90"/>
      <c r="GV4" s="90"/>
      <c r="GW4" s="90"/>
      <c r="GX4" s="90"/>
      <c r="GY4" s="90"/>
      <c r="GZ4" s="90"/>
      <c r="HA4" s="90"/>
      <c r="HB4" s="90"/>
      <c r="HC4" s="90"/>
      <c r="HD4" s="90"/>
      <c r="HE4" s="90"/>
      <c r="HF4" s="90"/>
      <c r="HG4" s="90"/>
      <c r="HH4" s="90"/>
      <c r="HI4" s="90"/>
      <c r="HJ4" s="90"/>
      <c r="HK4" s="90"/>
      <c r="HL4" s="90"/>
      <c r="HM4" s="90"/>
      <c r="HN4" s="90"/>
      <c r="HO4" s="90"/>
      <c r="HP4" s="90"/>
      <c r="HQ4" s="90"/>
      <c r="HR4" s="90"/>
      <c r="HS4" s="90"/>
      <c r="HT4" s="90"/>
      <c r="HU4" s="90"/>
      <c r="HV4" s="90"/>
      <c r="HW4" s="90"/>
      <c r="HX4" s="90"/>
      <c r="HY4" s="90"/>
      <c r="HZ4" s="90"/>
      <c r="IA4" s="90"/>
      <c r="IB4" s="90"/>
      <c r="IC4" s="90"/>
      <c r="ID4" s="90"/>
      <c r="IE4" s="90"/>
      <c r="IF4" s="90"/>
      <c r="IG4" s="90"/>
      <c r="IH4" s="90"/>
      <c r="II4" s="90"/>
      <c r="IJ4" s="90"/>
      <c r="IK4" s="90"/>
      <c r="IL4" s="90"/>
      <c r="IM4" s="90"/>
      <c r="IN4" s="90"/>
      <c r="IO4" s="90"/>
      <c r="IP4" s="90"/>
      <c r="IQ4" s="90"/>
      <c r="IR4" s="90"/>
      <c r="IS4" s="90"/>
      <c r="IT4" s="90"/>
      <c r="IU4" s="90"/>
      <c r="IV4" s="90"/>
      <c r="IW4" s="90"/>
      <c r="IX4" s="90"/>
      <c r="IY4" s="90"/>
      <c r="IZ4" s="90"/>
      <c r="JA4" s="90"/>
    </row>
    <row r="5" spans="1:261" s="91" customFormat="1" ht="18" customHeight="1" x14ac:dyDescent="0.25">
      <c r="A5" s="530"/>
      <c r="B5" s="655"/>
      <c r="C5" s="544"/>
      <c r="D5" s="562"/>
      <c r="E5" s="535"/>
      <c r="F5" s="186"/>
      <c r="G5" s="187" t="str">
        <f t="shared" si="0"/>
        <v/>
      </c>
      <c r="H5" s="193"/>
      <c r="I5" s="187" t="str">
        <f t="shared" ref="I5:I6" si="3">IF(H5=0,"",LOOKUP(H5,Sailor_No,Sailor_Name))</f>
        <v/>
      </c>
      <c r="J5" s="567" t="s">
        <v>456</v>
      </c>
      <c r="K5" s="666">
        <f>IF(K3&lt;=15,K3,LOOKUP(K3,$I$53:$I$62,$L$53:$L$62))</f>
        <v>4</v>
      </c>
      <c r="L5" s="666">
        <f>IF(L3&lt;=15,L3,LOOKUP(L3,$I$53:$I$62,$L$53:$L$62))</f>
        <v>4</v>
      </c>
      <c r="M5" s="667">
        <f>IF(M3&lt;=15,M3,LOOKUP(M3,$I$53:$I$62,$L$53:$L$62))</f>
        <v>5</v>
      </c>
      <c r="N5" s="85"/>
      <c r="O5" s="642"/>
      <c r="P5" s="189"/>
      <c r="Q5" s="187" t="str">
        <f t="shared" si="1"/>
        <v/>
      </c>
      <c r="R5" s="190"/>
      <c r="S5" s="187" t="str">
        <f t="shared" si="2"/>
        <v/>
      </c>
      <c r="T5" s="666">
        <f>IF(T3&lt;=15,T3,LOOKUP(T3,$I$53:$I$62,$L$53:$L$62))</f>
        <v>14</v>
      </c>
      <c r="U5" s="666">
        <f>IF(U3&lt;=15,U3,LOOKUP(U3,$I$53:$I$62,$L$53:$L$62))</f>
        <v>14</v>
      </c>
      <c r="V5" s="666">
        <f>IF(V3&lt;=15,V3,LOOKUP(V3,$I$53:$I$62,$L$53:$L$62))</f>
        <v>14</v>
      </c>
      <c r="W5" s="85"/>
      <c r="X5" s="696"/>
      <c r="Y5" s="547"/>
      <c r="Z5" s="191"/>
      <c r="AA5" s="191"/>
      <c r="AB5" s="191"/>
      <c r="AC5" s="191"/>
      <c r="AD5" s="191"/>
      <c r="AE5" s="192"/>
      <c r="AF5" s="699"/>
      <c r="AG5" s="586"/>
      <c r="AH5" s="583"/>
      <c r="AI5" s="702"/>
      <c r="AJ5" s="705"/>
      <c r="AK5" s="674"/>
      <c r="AL5" s="185"/>
      <c r="AM5" s="94" t="str">
        <f>G5</f>
        <v/>
      </c>
      <c r="AN5" s="95" t="str">
        <f>Q5</f>
        <v/>
      </c>
      <c r="AO5" s="136"/>
      <c r="AP5" s="136"/>
      <c r="AQ5" s="136"/>
      <c r="AR5" s="136"/>
      <c r="AS5" s="136"/>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c r="GM5" s="90"/>
      <c r="GN5" s="90"/>
      <c r="GO5" s="90"/>
      <c r="GP5" s="90"/>
      <c r="GQ5" s="90"/>
      <c r="GR5" s="90"/>
      <c r="GS5" s="90"/>
      <c r="GT5" s="90"/>
      <c r="GU5" s="90"/>
      <c r="GV5" s="90"/>
      <c r="GW5" s="90"/>
      <c r="GX5" s="90"/>
      <c r="GY5" s="90"/>
      <c r="GZ5" s="90"/>
      <c r="HA5" s="90"/>
      <c r="HB5" s="90"/>
      <c r="HC5" s="90"/>
      <c r="HD5" s="90"/>
      <c r="HE5" s="90"/>
      <c r="HF5" s="90"/>
      <c r="HG5" s="90"/>
      <c r="HH5" s="90"/>
      <c r="HI5" s="90"/>
      <c r="HJ5" s="90"/>
      <c r="HK5" s="90"/>
      <c r="HL5" s="90"/>
      <c r="HM5" s="90"/>
      <c r="HN5" s="90"/>
      <c r="HO5" s="90"/>
      <c r="HP5" s="90"/>
      <c r="HQ5" s="90"/>
      <c r="HR5" s="90"/>
      <c r="HS5" s="90"/>
      <c r="HT5" s="90"/>
      <c r="HU5" s="90"/>
      <c r="HV5" s="90"/>
      <c r="HW5" s="90"/>
      <c r="HX5" s="90"/>
      <c r="HY5" s="90"/>
      <c r="HZ5" s="90"/>
      <c r="IA5" s="90"/>
      <c r="IB5" s="90"/>
      <c r="IC5" s="90"/>
      <c r="ID5" s="90"/>
      <c r="IE5" s="90"/>
      <c r="IF5" s="90"/>
      <c r="IG5" s="90"/>
      <c r="IH5" s="90"/>
      <c r="II5" s="90"/>
      <c r="IJ5" s="90"/>
      <c r="IK5" s="90"/>
      <c r="IL5" s="90"/>
      <c r="IM5" s="90"/>
      <c r="IN5" s="90"/>
      <c r="IO5" s="90"/>
      <c r="IP5" s="90"/>
      <c r="IQ5" s="90"/>
      <c r="IR5" s="90"/>
      <c r="IS5" s="90"/>
      <c r="IT5" s="90"/>
      <c r="IU5" s="90"/>
      <c r="IV5" s="90"/>
      <c r="IW5" s="90"/>
      <c r="IX5" s="90"/>
      <c r="IY5" s="90"/>
      <c r="IZ5" s="90"/>
      <c r="JA5" s="90"/>
    </row>
    <row r="6" spans="1:261" s="91" customFormat="1" ht="18" customHeight="1" thickBot="1" x14ac:dyDescent="0.3">
      <c r="A6" s="530"/>
      <c r="B6" s="656"/>
      <c r="C6" s="545"/>
      <c r="D6" s="563"/>
      <c r="E6" s="536"/>
      <c r="F6" s="194"/>
      <c r="G6" s="195" t="str">
        <f t="shared" si="0"/>
        <v/>
      </c>
      <c r="H6" s="196"/>
      <c r="I6" s="195" t="str">
        <f t="shared" si="3"/>
        <v/>
      </c>
      <c r="J6" s="568"/>
      <c r="K6" s="645"/>
      <c r="L6" s="645"/>
      <c r="M6" s="668"/>
      <c r="N6" s="85"/>
      <c r="O6" s="643"/>
      <c r="P6" s="197"/>
      <c r="Q6" s="195" t="str">
        <f t="shared" si="1"/>
        <v/>
      </c>
      <c r="R6" s="198"/>
      <c r="S6" s="195" t="str">
        <f t="shared" si="2"/>
        <v/>
      </c>
      <c r="T6" s="645"/>
      <c r="U6" s="645"/>
      <c r="V6" s="645"/>
      <c r="W6" s="85"/>
      <c r="X6" s="697"/>
      <c r="Y6" s="548"/>
      <c r="Z6" s="199"/>
      <c r="AA6" s="199"/>
      <c r="AB6" s="199"/>
      <c r="AC6" s="199"/>
      <c r="AD6" s="199"/>
      <c r="AE6" s="200"/>
      <c r="AF6" s="700"/>
      <c r="AG6" s="587"/>
      <c r="AH6" s="584"/>
      <c r="AI6" s="703"/>
      <c r="AJ6" s="706"/>
      <c r="AK6" s="675"/>
      <c r="AL6" s="185"/>
      <c r="AM6" s="96" t="str">
        <f>G6</f>
        <v/>
      </c>
      <c r="AN6" s="97" t="str">
        <f t="shared" ref="AN6:AN50" si="4">Q6</f>
        <v/>
      </c>
      <c r="AO6" s="136"/>
      <c r="AP6" s="136"/>
      <c r="AQ6" s="136"/>
      <c r="AR6" s="136"/>
      <c r="AS6" s="136"/>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c r="GW6" s="90"/>
      <c r="GX6" s="90"/>
      <c r="GY6" s="90"/>
      <c r="GZ6" s="90"/>
      <c r="HA6" s="90"/>
      <c r="HB6" s="90"/>
      <c r="HC6" s="90"/>
      <c r="HD6" s="90"/>
      <c r="HE6" s="90"/>
      <c r="HF6" s="90"/>
      <c r="HG6" s="90"/>
      <c r="HH6" s="90"/>
      <c r="HI6" s="90"/>
      <c r="HJ6" s="90"/>
      <c r="HK6" s="90"/>
      <c r="HL6" s="90"/>
      <c r="HM6" s="90"/>
      <c r="HN6" s="90"/>
      <c r="HO6" s="90"/>
      <c r="HP6" s="90"/>
      <c r="HQ6" s="90"/>
      <c r="HR6" s="90"/>
      <c r="HS6" s="90"/>
      <c r="HT6" s="90"/>
      <c r="HU6" s="90"/>
      <c r="HV6" s="90"/>
      <c r="HW6" s="90"/>
      <c r="HX6" s="90"/>
      <c r="HY6" s="90"/>
      <c r="HZ6" s="90"/>
      <c r="IA6" s="90"/>
      <c r="IB6" s="90"/>
      <c r="IC6" s="90"/>
      <c r="ID6" s="90"/>
      <c r="IE6" s="90"/>
      <c r="IF6" s="90"/>
      <c r="IG6" s="90"/>
      <c r="IH6" s="90"/>
      <c r="II6" s="90"/>
      <c r="IJ6" s="90"/>
      <c r="IK6" s="90"/>
      <c r="IL6" s="90"/>
      <c r="IM6" s="90"/>
      <c r="IN6" s="90"/>
      <c r="IO6" s="90"/>
      <c r="IP6" s="90"/>
      <c r="IQ6" s="90"/>
      <c r="IR6" s="90"/>
      <c r="IS6" s="90"/>
      <c r="IT6" s="90"/>
      <c r="IU6" s="90"/>
      <c r="IV6" s="90"/>
      <c r="IW6" s="90"/>
      <c r="IX6" s="90"/>
      <c r="IY6" s="90"/>
      <c r="IZ6" s="90"/>
      <c r="JA6" s="90"/>
    </row>
    <row r="7" spans="1:261" s="91" customFormat="1" ht="18" customHeight="1" x14ac:dyDescent="0.2">
      <c r="A7" s="530">
        <v>2</v>
      </c>
      <c r="B7" s="540" t="str">
        <f>LOOKUP(A7,Team_No,Team_Names_1)</f>
        <v>S-Tun</v>
      </c>
      <c r="C7" s="543" t="str">
        <f>'Boat allocation &amp; OOD'!C5</f>
        <v>H14</v>
      </c>
      <c r="D7" s="561" t="str">
        <f>IF(C7=0,"",LOOKUP(C7,Hobie_No,Sail_No))</f>
        <v>673</v>
      </c>
      <c r="E7" s="537"/>
      <c r="F7" s="186"/>
      <c r="G7" s="187"/>
      <c r="H7" s="193"/>
      <c r="I7" s="187"/>
      <c r="J7" s="669" t="s">
        <v>1047</v>
      </c>
      <c r="K7" s="663" t="s">
        <v>478</v>
      </c>
      <c r="L7" s="663" t="s">
        <v>478</v>
      </c>
      <c r="M7" s="663" t="s">
        <v>478</v>
      </c>
      <c r="N7" s="201"/>
      <c r="O7" s="641">
        <f>SUM(K9:M9)</f>
        <v>42</v>
      </c>
      <c r="P7" s="202"/>
      <c r="Q7" s="187"/>
      <c r="R7" s="190"/>
      <c r="S7" s="187"/>
      <c r="T7" s="692" t="s">
        <v>478</v>
      </c>
      <c r="U7" s="690" t="s">
        <v>478</v>
      </c>
      <c r="V7" s="690" t="s">
        <v>478</v>
      </c>
      <c r="W7" s="203"/>
      <c r="X7" s="695">
        <f t="shared" ref="X7" si="5">SUM(T9:V10)</f>
        <v>42</v>
      </c>
      <c r="Y7" s="204"/>
      <c r="Z7" s="191"/>
      <c r="AA7" s="191"/>
      <c r="AB7" s="191"/>
      <c r="AC7" s="191"/>
      <c r="AD7" s="191"/>
      <c r="AE7" s="192"/>
      <c r="AF7" s="234"/>
      <c r="AG7" s="585">
        <f t="shared" ref="AG7" si="6">O7</f>
        <v>42</v>
      </c>
      <c r="AH7" s="582">
        <f t="shared" ref="AH7" si="7">X7</f>
        <v>42</v>
      </c>
      <c r="AI7" s="701">
        <f t="shared" ref="AI7" si="8">SUM(AF7:AH10)</f>
        <v>84</v>
      </c>
      <c r="AJ7" s="704">
        <f>RANK(AI7,$AI$3:$AI$50,1)</f>
        <v>9</v>
      </c>
      <c r="AK7" s="671"/>
      <c r="AL7" s="205"/>
      <c r="AM7" s="528" t="str">
        <f>IF(B7=0,"",LOOKUP(A7,Team_No,Team_Names_2))</f>
        <v>Surfin Tunas</v>
      </c>
      <c r="AN7" s="529"/>
      <c r="AO7" s="136"/>
      <c r="AP7" s="136"/>
      <c r="AQ7" s="136"/>
      <c r="AR7" s="136"/>
      <c r="AS7" s="136"/>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90"/>
      <c r="FE7" s="90"/>
      <c r="FF7" s="90"/>
      <c r="FG7" s="90"/>
      <c r="FH7" s="90"/>
      <c r="FI7" s="90"/>
      <c r="FJ7" s="90"/>
      <c r="FK7" s="90"/>
      <c r="FL7" s="90"/>
      <c r="FM7" s="90"/>
      <c r="FN7" s="90"/>
      <c r="FO7" s="90"/>
      <c r="FP7" s="90"/>
      <c r="FQ7" s="90"/>
      <c r="FR7" s="90"/>
      <c r="FS7" s="90"/>
      <c r="FT7" s="90"/>
      <c r="FU7" s="90"/>
      <c r="FV7" s="90"/>
      <c r="FW7" s="90"/>
      <c r="FX7" s="90"/>
      <c r="FY7" s="90"/>
      <c r="FZ7" s="90"/>
      <c r="GA7" s="90"/>
      <c r="GB7" s="90"/>
      <c r="GC7" s="90"/>
      <c r="GD7" s="90"/>
      <c r="GE7" s="90"/>
      <c r="GF7" s="90"/>
      <c r="GG7" s="90"/>
      <c r="GH7" s="90"/>
      <c r="GI7" s="90"/>
      <c r="GJ7" s="90"/>
      <c r="GK7" s="90"/>
      <c r="GL7" s="90"/>
      <c r="GM7" s="90"/>
      <c r="GN7" s="90"/>
      <c r="GO7" s="90"/>
      <c r="GP7" s="90"/>
      <c r="GQ7" s="90"/>
      <c r="GR7" s="90"/>
      <c r="GS7" s="90"/>
      <c r="GT7" s="90"/>
      <c r="GU7" s="90"/>
      <c r="GV7" s="90"/>
      <c r="GW7" s="90"/>
      <c r="GX7" s="90"/>
      <c r="GY7" s="90"/>
      <c r="GZ7" s="90"/>
      <c r="HA7" s="90"/>
      <c r="HB7" s="90"/>
      <c r="HC7" s="90"/>
      <c r="HD7" s="90"/>
      <c r="HE7" s="90"/>
      <c r="HF7" s="90"/>
      <c r="HG7" s="90"/>
      <c r="HH7" s="90"/>
      <c r="HI7" s="90"/>
      <c r="HJ7" s="90"/>
      <c r="HK7" s="90"/>
      <c r="HL7" s="90"/>
      <c r="HM7" s="90"/>
      <c r="HN7" s="90"/>
      <c r="HO7" s="90"/>
      <c r="HP7" s="90"/>
      <c r="HQ7" s="90"/>
      <c r="HR7" s="90"/>
      <c r="HS7" s="90"/>
      <c r="HT7" s="90"/>
      <c r="HU7" s="90"/>
      <c r="HV7" s="90"/>
      <c r="HW7" s="90"/>
      <c r="HX7" s="90"/>
      <c r="HY7" s="90"/>
      <c r="HZ7" s="90"/>
      <c r="IA7" s="90"/>
      <c r="IB7" s="90"/>
      <c r="IC7" s="90"/>
      <c r="ID7" s="90"/>
      <c r="IE7" s="90"/>
      <c r="IF7" s="90"/>
      <c r="IG7" s="90"/>
      <c r="IH7" s="90"/>
      <c r="II7" s="90"/>
      <c r="IJ7" s="90"/>
      <c r="IK7" s="90"/>
      <c r="IL7" s="90"/>
      <c r="IM7" s="90"/>
      <c r="IN7" s="90"/>
      <c r="IO7" s="90"/>
      <c r="IP7" s="90"/>
      <c r="IQ7" s="90"/>
      <c r="IR7" s="90"/>
      <c r="IS7" s="90"/>
      <c r="IT7" s="90"/>
      <c r="IU7" s="90"/>
      <c r="IV7" s="90"/>
      <c r="IW7" s="90"/>
      <c r="IX7" s="90"/>
      <c r="IY7" s="90"/>
      <c r="IZ7" s="90"/>
      <c r="JA7" s="90"/>
    </row>
    <row r="8" spans="1:261" s="91" customFormat="1" ht="18" customHeight="1" x14ac:dyDescent="0.25">
      <c r="A8" s="530"/>
      <c r="B8" s="541"/>
      <c r="C8" s="544"/>
      <c r="D8" s="562"/>
      <c r="E8" s="538"/>
      <c r="F8" s="186">
        <v>185</v>
      </c>
      <c r="G8" s="187" t="str">
        <f t="shared" si="0"/>
        <v>No Show</v>
      </c>
      <c r="H8" s="193">
        <v>185</v>
      </c>
      <c r="I8" s="187" t="str">
        <f>IF(H8=0,"",LOOKUP(H8,Sailor_No,Sailor_Name))</f>
        <v>No Show</v>
      </c>
      <c r="J8" s="569"/>
      <c r="K8" s="664"/>
      <c r="L8" s="664"/>
      <c r="M8" s="664"/>
      <c r="N8" s="85"/>
      <c r="O8" s="642"/>
      <c r="P8" s="202">
        <v>185</v>
      </c>
      <c r="Q8" s="187" t="str">
        <f>IF(P8=0,"",LOOKUP(P8,Sailor_No,Sailor_Name))</f>
        <v>No Show</v>
      </c>
      <c r="R8" s="190">
        <v>185</v>
      </c>
      <c r="S8" s="187" t="str">
        <f>IF(R8=0,"",LOOKUP(R8,Sailor_No,Sailor_Name))</f>
        <v>No Show</v>
      </c>
      <c r="T8" s="691"/>
      <c r="U8" s="691"/>
      <c r="V8" s="691"/>
      <c r="W8" s="85"/>
      <c r="X8" s="696">
        <f t="shared" ref="X8" si="9">SUM(W8:W10)</f>
        <v>0</v>
      </c>
      <c r="Y8" s="546" t="str">
        <f>IF(E7="N",$H$53,IF(E8="Y",0,"-"))</f>
        <v>-</v>
      </c>
      <c r="Z8" s="191"/>
      <c r="AA8" s="191"/>
      <c r="AB8" s="191"/>
      <c r="AC8" s="191"/>
      <c r="AD8" s="191"/>
      <c r="AE8" s="192"/>
      <c r="AF8" s="531">
        <f>SUM(Y8:AE10)</f>
        <v>0</v>
      </c>
      <c r="AG8" s="586"/>
      <c r="AH8" s="583"/>
      <c r="AI8" s="702"/>
      <c r="AJ8" s="705"/>
      <c r="AK8" s="672"/>
      <c r="AL8" s="206"/>
      <c r="AM8" s="92" t="str">
        <f t="shared" ref="AM8:AM50" si="10">G8</f>
        <v>No Show</v>
      </c>
      <c r="AN8" s="93" t="str">
        <f t="shared" si="4"/>
        <v>No Show</v>
      </c>
      <c r="AO8" s="136"/>
      <c r="AP8" s="136"/>
      <c r="AQ8" s="136"/>
      <c r="AR8" s="136"/>
      <c r="AS8" s="136"/>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0"/>
      <c r="HS8" s="90"/>
      <c r="HT8" s="90"/>
      <c r="HU8" s="90"/>
      <c r="HV8" s="90"/>
      <c r="HW8" s="90"/>
      <c r="HX8" s="90"/>
      <c r="HY8" s="90"/>
      <c r="HZ8" s="90"/>
      <c r="IA8" s="90"/>
      <c r="IB8" s="90"/>
      <c r="IC8" s="90"/>
      <c r="ID8" s="90"/>
      <c r="IE8" s="90"/>
      <c r="IF8" s="90"/>
      <c r="IG8" s="90"/>
      <c r="IH8" s="90"/>
      <c r="II8" s="90"/>
      <c r="IJ8" s="90"/>
      <c r="IK8" s="90"/>
      <c r="IL8" s="90"/>
      <c r="IM8" s="90"/>
      <c r="IN8" s="90"/>
      <c r="IO8" s="90"/>
      <c r="IP8" s="90"/>
      <c r="IQ8" s="90"/>
      <c r="IR8" s="90"/>
      <c r="IS8" s="90"/>
      <c r="IT8" s="90"/>
      <c r="IU8" s="90"/>
      <c r="IV8" s="90"/>
      <c r="IW8" s="90"/>
      <c r="IX8" s="90"/>
      <c r="IY8" s="90"/>
      <c r="IZ8" s="90"/>
      <c r="JA8" s="90"/>
    </row>
    <row r="9" spans="1:261" s="91" customFormat="1" ht="18" customHeight="1" x14ac:dyDescent="0.25">
      <c r="A9" s="530"/>
      <c r="B9" s="541"/>
      <c r="C9" s="544"/>
      <c r="D9" s="562"/>
      <c r="E9" s="538"/>
      <c r="F9" s="186"/>
      <c r="G9" s="187" t="str">
        <f>IF(F9=0,"",LOOKUP(F9,Sailor_No,Sailor_Name))</f>
        <v/>
      </c>
      <c r="H9" s="193"/>
      <c r="I9" s="187" t="str">
        <f>IF(H9=0,"",LOOKUP(H9,Sailor_No,Sailor_Name))</f>
        <v/>
      </c>
      <c r="J9" s="677" t="s">
        <v>456</v>
      </c>
      <c r="K9" s="644">
        <f>IF(K7&lt;=15,K7,LOOKUP(K7,$I$53:$I$62,$L$53:$L$62))</f>
        <v>14</v>
      </c>
      <c r="L9" s="644">
        <f>IF(L7&lt;=15,L7,LOOKUP(L7,$I$53:$I$62,$L$53:$L$62))</f>
        <v>14</v>
      </c>
      <c r="M9" s="678">
        <f>IF(M7&lt;=15,M7,LOOKUP(M7,$I$53:$I$62,$L$53:$L$62))</f>
        <v>14</v>
      </c>
      <c r="N9" s="85"/>
      <c r="O9" s="642"/>
      <c r="P9" s="202"/>
      <c r="Q9" s="187" t="str">
        <f>IF(P9=0,"",LOOKUP(P9,Sailor_No,Sailor_Name))</f>
        <v/>
      </c>
      <c r="R9" s="190"/>
      <c r="S9" s="187" t="str">
        <f>IF(R9=0,"",LOOKUP(R9,Sailor_No,Sailor_Name))</f>
        <v/>
      </c>
      <c r="T9" s="666">
        <f>IF(T7&lt;=15,T7,LOOKUP(T7,$I$53:$I$62,$L$53:$L$62))</f>
        <v>14</v>
      </c>
      <c r="U9" s="666">
        <f>IF(U7&lt;=15,U7,LOOKUP(U7,$I$53:$I$62,$L$53:$L$62))</f>
        <v>14</v>
      </c>
      <c r="V9" s="666">
        <f>IF(V7&lt;=15,V7,LOOKUP(V7,$I$53:$I$62,$L$53:$L$62))</f>
        <v>14</v>
      </c>
      <c r="W9" s="85"/>
      <c r="X9" s="696"/>
      <c r="Y9" s="547"/>
      <c r="Z9" s="191"/>
      <c r="AA9" s="191"/>
      <c r="AB9" s="191"/>
      <c r="AC9" s="191"/>
      <c r="AD9" s="191"/>
      <c r="AE9" s="192"/>
      <c r="AF9" s="532"/>
      <c r="AG9" s="586"/>
      <c r="AH9" s="583"/>
      <c r="AI9" s="702"/>
      <c r="AJ9" s="705"/>
      <c r="AK9" s="672"/>
      <c r="AL9" s="206"/>
      <c r="AM9" s="94" t="str">
        <f t="shared" si="10"/>
        <v/>
      </c>
      <c r="AN9" s="95" t="str">
        <f t="shared" si="4"/>
        <v/>
      </c>
      <c r="AO9" s="136"/>
      <c r="AP9" s="136"/>
      <c r="AQ9" s="136"/>
      <c r="AR9" s="136"/>
      <c r="AS9" s="136"/>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c r="IR9" s="90"/>
      <c r="IS9" s="90"/>
      <c r="IT9" s="90"/>
      <c r="IU9" s="90"/>
      <c r="IV9" s="90"/>
      <c r="IW9" s="90"/>
      <c r="IX9" s="90"/>
      <c r="IY9" s="90"/>
      <c r="IZ9" s="90"/>
      <c r="JA9" s="90"/>
    </row>
    <row r="10" spans="1:261" s="91" customFormat="1" ht="18" customHeight="1" thickBot="1" x14ac:dyDescent="0.3">
      <c r="A10" s="530"/>
      <c r="B10" s="542"/>
      <c r="C10" s="545"/>
      <c r="D10" s="563"/>
      <c r="E10" s="539"/>
      <c r="F10" s="194"/>
      <c r="G10" s="195" t="str">
        <f>IF(F10=0,"",LOOKUP(F10,Sailor_No,Sailor_Name))</f>
        <v/>
      </c>
      <c r="H10" s="196"/>
      <c r="I10" s="195" t="str">
        <f>IF(H10=0,"",LOOKUP(H10,Sailor_No,Sailor_Name))</f>
        <v/>
      </c>
      <c r="J10" s="568"/>
      <c r="K10" s="645"/>
      <c r="L10" s="645"/>
      <c r="M10" s="668"/>
      <c r="N10" s="85"/>
      <c r="O10" s="643"/>
      <c r="P10" s="207"/>
      <c r="Q10" s="195" t="str">
        <f>IF(P10=0,"",LOOKUP(P10,Sailor_No,Sailor_Name))</f>
        <v/>
      </c>
      <c r="R10" s="198"/>
      <c r="S10" s="195" t="str">
        <f>IF(R10=0,"",LOOKUP(R10,Sailor_No,Sailor_Name))</f>
        <v/>
      </c>
      <c r="T10" s="645"/>
      <c r="U10" s="645"/>
      <c r="V10" s="645"/>
      <c r="W10" s="85"/>
      <c r="X10" s="697"/>
      <c r="Y10" s="548"/>
      <c r="Z10" s="199"/>
      <c r="AA10" s="199"/>
      <c r="AB10" s="199"/>
      <c r="AC10" s="199"/>
      <c r="AD10" s="199"/>
      <c r="AE10" s="200"/>
      <c r="AF10" s="533"/>
      <c r="AG10" s="587"/>
      <c r="AH10" s="584"/>
      <c r="AI10" s="703"/>
      <c r="AJ10" s="706"/>
      <c r="AK10" s="676"/>
      <c r="AL10" s="206"/>
      <c r="AM10" s="96" t="str">
        <f t="shared" si="10"/>
        <v/>
      </c>
      <c r="AN10" s="97" t="str">
        <f t="shared" si="4"/>
        <v/>
      </c>
      <c r="AO10" s="136"/>
      <c r="AP10" s="136"/>
      <c r="AQ10" s="136"/>
      <c r="AR10" s="136"/>
      <c r="AS10" s="136"/>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c r="IR10" s="90"/>
      <c r="IS10" s="90"/>
      <c r="IT10" s="90"/>
      <c r="IU10" s="90"/>
      <c r="IV10" s="90"/>
      <c r="IW10" s="90"/>
      <c r="IX10" s="90"/>
      <c r="IY10" s="90"/>
      <c r="IZ10" s="90"/>
      <c r="JA10" s="90"/>
    </row>
    <row r="11" spans="1:261" s="91" customFormat="1" ht="18" customHeight="1" x14ac:dyDescent="0.2">
      <c r="A11" s="530">
        <v>3</v>
      </c>
      <c r="B11" s="657" t="str">
        <f>LOOKUP(A11,Team_No,Team_Names_1)</f>
        <v>16s-1</v>
      </c>
      <c r="C11" s="543" t="str">
        <f>'Boat allocation &amp; OOD'!C6</f>
        <v>H15</v>
      </c>
      <c r="D11" s="561" t="str">
        <f>IF(C11=0,"",LOOKUP(C11,Hobie_No,Sail_No))</f>
        <v>042</v>
      </c>
      <c r="E11" s="537" t="s">
        <v>473</v>
      </c>
      <c r="F11" s="186"/>
      <c r="G11" s="187"/>
      <c r="H11" s="193"/>
      <c r="I11" s="187"/>
      <c r="J11" s="669" t="s">
        <v>1047</v>
      </c>
      <c r="K11" s="663" t="s">
        <v>483</v>
      </c>
      <c r="L11" s="663" t="s">
        <v>485</v>
      </c>
      <c r="M11" s="663" t="s">
        <v>478</v>
      </c>
      <c r="N11" s="201"/>
      <c r="O11" s="641">
        <f>SUM(K13:M14)</f>
        <v>32</v>
      </c>
      <c r="P11" s="202"/>
      <c r="Q11" s="187"/>
      <c r="R11" s="190"/>
      <c r="S11" s="187"/>
      <c r="T11" s="690">
        <v>3</v>
      </c>
      <c r="U11" s="690">
        <v>2</v>
      </c>
      <c r="V11" s="690">
        <v>2</v>
      </c>
      <c r="W11" s="203"/>
      <c r="X11" s="695">
        <f t="shared" ref="X11" si="11">SUM(T13:V14)</f>
        <v>7</v>
      </c>
      <c r="Y11" s="204"/>
      <c r="Z11" s="191"/>
      <c r="AA11" s="191"/>
      <c r="AB11" s="191"/>
      <c r="AC11" s="191"/>
      <c r="AD11" s="191"/>
      <c r="AE11" s="192"/>
      <c r="AF11" s="234"/>
      <c r="AG11" s="585">
        <f t="shared" ref="AG11" si="12">O11</f>
        <v>32</v>
      </c>
      <c r="AH11" s="582">
        <f t="shared" ref="AH11" si="13">X11</f>
        <v>7</v>
      </c>
      <c r="AI11" s="701">
        <f t="shared" ref="AI11" si="14">SUM(AF11:AH14)</f>
        <v>39</v>
      </c>
      <c r="AJ11" s="704">
        <f t="shared" ref="AJ11" si="15">RANK(AI11,$AI$3:$AI$50,1)</f>
        <v>4</v>
      </c>
      <c r="AK11" s="671"/>
      <c r="AL11" s="205"/>
      <c r="AM11" s="528" t="str">
        <f>IF(B11=0,"",LOOKUP(A11,Team_No,Team_Names_2))</f>
        <v>16s-1</v>
      </c>
      <c r="AN11" s="529"/>
      <c r="AO11" s="136"/>
      <c r="AP11" s="136"/>
      <c r="AQ11" s="136"/>
      <c r="AR11" s="136"/>
      <c r="AS11" s="136"/>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c r="IT11" s="90"/>
      <c r="IU11" s="90"/>
      <c r="IV11" s="90"/>
      <c r="IW11" s="90"/>
      <c r="IX11" s="90"/>
      <c r="IY11" s="90"/>
      <c r="IZ11" s="90"/>
      <c r="JA11" s="90"/>
    </row>
    <row r="12" spans="1:261" s="91" customFormat="1" ht="18" customHeight="1" x14ac:dyDescent="0.25">
      <c r="A12" s="530"/>
      <c r="B12" s="658"/>
      <c r="C12" s="544"/>
      <c r="D12" s="562"/>
      <c r="E12" s="538"/>
      <c r="F12" s="186">
        <v>7</v>
      </c>
      <c r="G12" s="187" t="str">
        <f>IF(F12=0,"",LOOKUP(F12,Sailor_No,Sailor_Name))</f>
        <v>Alexei Scheglova</v>
      </c>
      <c r="H12" s="193">
        <v>212</v>
      </c>
      <c r="I12" s="187" t="str">
        <f>IF(H12=0,"",LOOKUP(H12,Sailor_No,Sailor_Name))</f>
        <v>Sasha Scheglova</v>
      </c>
      <c r="J12" s="569"/>
      <c r="K12" s="664"/>
      <c r="L12" s="664"/>
      <c r="M12" s="664"/>
      <c r="N12" s="85"/>
      <c r="O12" s="642"/>
      <c r="P12" s="202">
        <v>51</v>
      </c>
      <c r="Q12" s="187" t="str">
        <f>IF(P12=0,"",LOOKUP(P12,Sailor_No,Sailor_Name))</f>
        <v>Dave Clark</v>
      </c>
      <c r="R12" s="190">
        <v>4</v>
      </c>
      <c r="S12" s="187" t="str">
        <f>IF(R12=0,"",LOOKUP(R12,Sailor_No,Sailor_Name))</f>
        <v>Adriana Marinaro</v>
      </c>
      <c r="T12" s="691"/>
      <c r="U12" s="691"/>
      <c r="V12" s="691"/>
      <c r="W12" s="85"/>
      <c r="X12" s="696">
        <f t="shared" ref="X12" si="16">SUM(W12:W14)</f>
        <v>0</v>
      </c>
      <c r="Y12" s="546" t="str">
        <f>IF(E11="N",$H$53,IF(E12="Y",0,"-"))</f>
        <v>-</v>
      </c>
      <c r="Z12" s="191"/>
      <c r="AA12" s="191"/>
      <c r="AB12" s="191"/>
      <c r="AC12" s="191"/>
      <c r="AD12" s="191"/>
      <c r="AE12" s="192"/>
      <c r="AF12" s="531">
        <f>SUM(Y12:AE14)</f>
        <v>0</v>
      </c>
      <c r="AG12" s="586"/>
      <c r="AH12" s="583"/>
      <c r="AI12" s="702"/>
      <c r="AJ12" s="705"/>
      <c r="AK12" s="672"/>
      <c r="AL12" s="206"/>
      <c r="AM12" s="92" t="str">
        <f t="shared" si="10"/>
        <v>Alexei Scheglova</v>
      </c>
      <c r="AN12" s="93" t="str">
        <f t="shared" si="4"/>
        <v>Dave Clark</v>
      </c>
      <c r="AO12" s="136"/>
      <c r="AP12" s="136"/>
      <c r="AQ12" s="136"/>
      <c r="AR12" s="136"/>
      <c r="AS12" s="136"/>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c r="IT12" s="90"/>
      <c r="IU12" s="90"/>
      <c r="IV12" s="90"/>
      <c r="IW12" s="90"/>
      <c r="IX12" s="90"/>
      <c r="IY12" s="90"/>
      <c r="IZ12" s="90"/>
      <c r="JA12" s="90"/>
    </row>
    <row r="13" spans="1:261" s="91" customFormat="1" ht="18" customHeight="1" x14ac:dyDescent="0.25">
      <c r="A13" s="530"/>
      <c r="B13" s="658"/>
      <c r="C13" s="544"/>
      <c r="D13" s="562"/>
      <c r="E13" s="538"/>
      <c r="F13" s="186"/>
      <c r="G13" s="187" t="str">
        <f>IF(F13=0,"",LOOKUP(F13,Sailor_No,Sailor_Name))</f>
        <v/>
      </c>
      <c r="H13" s="193">
        <v>181</v>
      </c>
      <c r="I13" s="187" t="str">
        <f>IF(H13=0,"",LOOKUP(H13,Sailor_No,Sailor_Name))</f>
        <v>Mike Thrane</v>
      </c>
      <c r="J13" s="677" t="s">
        <v>456</v>
      </c>
      <c r="K13" s="644">
        <v>9</v>
      </c>
      <c r="L13" s="644">
        <v>9</v>
      </c>
      <c r="M13" s="644">
        <f>IF(M11&lt;=15,M11,LOOKUP(M11,$I$53:$I$62,$L$53:$L$62))</f>
        <v>14</v>
      </c>
      <c r="N13" s="85"/>
      <c r="O13" s="642"/>
      <c r="P13" s="202"/>
      <c r="Q13" s="187" t="str">
        <f>IF(P13=0,"",LOOKUP(P13,Sailor_No,Sailor_Name))</f>
        <v/>
      </c>
      <c r="R13" s="190"/>
      <c r="S13" s="187" t="str">
        <f>IF(R13=0,"",LOOKUP(R13,Sailor_No,Sailor_Name))</f>
        <v/>
      </c>
      <c r="T13" s="666">
        <f>IF(T11&lt;=15,T11,LOOKUP(T11,$I$53:$I$62,$L$53:$L$62))</f>
        <v>3</v>
      </c>
      <c r="U13" s="666">
        <f>IF(U11&lt;=15,U11,LOOKUP(U11,$I$53:$I$62,$L$53:$L$62))</f>
        <v>2</v>
      </c>
      <c r="V13" s="666">
        <f>IF(V11&lt;=15,V11,LOOKUP(V11,$I$53:$I$62,$L$53:$L$62))</f>
        <v>2</v>
      </c>
      <c r="W13" s="85"/>
      <c r="X13" s="696"/>
      <c r="Y13" s="547"/>
      <c r="Z13" s="191"/>
      <c r="AA13" s="191"/>
      <c r="AB13" s="191"/>
      <c r="AC13" s="191"/>
      <c r="AD13" s="191"/>
      <c r="AE13" s="192"/>
      <c r="AF13" s="532"/>
      <c r="AG13" s="586"/>
      <c r="AH13" s="583"/>
      <c r="AI13" s="702"/>
      <c r="AJ13" s="705"/>
      <c r="AK13" s="672"/>
      <c r="AL13" s="206"/>
      <c r="AM13" s="94" t="str">
        <f t="shared" si="10"/>
        <v/>
      </c>
      <c r="AN13" s="95" t="str">
        <f t="shared" si="4"/>
        <v/>
      </c>
      <c r="AO13" s="136"/>
      <c r="AP13" s="136"/>
      <c r="AQ13" s="136"/>
      <c r="AR13" s="136"/>
      <c r="AS13" s="136"/>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c r="IV13" s="90"/>
      <c r="IW13" s="90"/>
      <c r="IX13" s="90"/>
      <c r="IY13" s="90"/>
      <c r="IZ13" s="90"/>
      <c r="JA13" s="90"/>
    </row>
    <row r="14" spans="1:261" s="91" customFormat="1" ht="18" customHeight="1" thickBot="1" x14ac:dyDescent="0.3">
      <c r="A14" s="530"/>
      <c r="B14" s="659"/>
      <c r="C14" s="545"/>
      <c r="D14" s="563"/>
      <c r="E14" s="539"/>
      <c r="F14" s="194"/>
      <c r="G14" s="195" t="str">
        <f>IF(F14=0,"",LOOKUP(F14,Sailor_No,Sailor_Name))</f>
        <v/>
      </c>
      <c r="H14" s="196"/>
      <c r="I14" s="195" t="str">
        <f>IF(H14=0,"",LOOKUP(H14,Sailor_No,Sailor_Name))</f>
        <v/>
      </c>
      <c r="J14" s="568"/>
      <c r="K14" s="645"/>
      <c r="L14" s="645"/>
      <c r="M14" s="645"/>
      <c r="N14" s="85"/>
      <c r="O14" s="643"/>
      <c r="P14" s="207"/>
      <c r="Q14" s="195" t="str">
        <f>IF(P14=0,"",LOOKUP(P14,Sailor_No,Sailor_Name))</f>
        <v/>
      </c>
      <c r="R14" s="198"/>
      <c r="S14" s="195" t="str">
        <f>IF(R14=0,"",LOOKUP(R14,Sailor_No,Sailor_Name))</f>
        <v/>
      </c>
      <c r="T14" s="645"/>
      <c r="U14" s="645"/>
      <c r="V14" s="645"/>
      <c r="W14" s="85"/>
      <c r="X14" s="697"/>
      <c r="Y14" s="548"/>
      <c r="Z14" s="199"/>
      <c r="AA14" s="199"/>
      <c r="AB14" s="199"/>
      <c r="AC14" s="199"/>
      <c r="AD14" s="199"/>
      <c r="AE14" s="200"/>
      <c r="AF14" s="533"/>
      <c r="AG14" s="587"/>
      <c r="AH14" s="584"/>
      <c r="AI14" s="703"/>
      <c r="AJ14" s="706"/>
      <c r="AK14" s="676"/>
      <c r="AL14" s="206"/>
      <c r="AM14" s="96" t="str">
        <f t="shared" si="10"/>
        <v/>
      </c>
      <c r="AN14" s="97" t="str">
        <f t="shared" si="4"/>
        <v/>
      </c>
      <c r="AO14" s="136"/>
      <c r="AP14" s="136"/>
      <c r="AQ14" s="136"/>
      <c r="AR14" s="136"/>
      <c r="AS14" s="136"/>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c r="IV14" s="90"/>
      <c r="IW14" s="90"/>
      <c r="IX14" s="90"/>
      <c r="IY14" s="90"/>
      <c r="IZ14" s="90"/>
      <c r="JA14" s="90"/>
    </row>
    <row r="15" spans="1:261" s="91" customFormat="1" ht="18" customHeight="1" x14ac:dyDescent="0.2">
      <c r="A15" s="530">
        <v>4</v>
      </c>
      <c r="B15" s="648" t="str">
        <f>LOOKUP(A15,Team_No,Team_Names_1)</f>
        <v>16s-2</v>
      </c>
      <c r="C15" s="543" t="str">
        <f>'Boat allocation &amp; OOD'!C7</f>
        <v>H16</v>
      </c>
      <c r="D15" s="561" t="str">
        <f>IF(C15=0,"",LOOKUP(C15,Hobie_No,Sail_No))</f>
        <v>258</v>
      </c>
      <c r="E15" s="537"/>
      <c r="F15" s="186"/>
      <c r="G15" s="187"/>
      <c r="H15" s="193"/>
      <c r="I15" s="187"/>
      <c r="J15" s="561" t="s">
        <v>1047</v>
      </c>
      <c r="K15" s="663" t="s">
        <v>483</v>
      </c>
      <c r="L15" s="208"/>
      <c r="M15" s="208"/>
      <c r="N15" s="201"/>
      <c r="O15" s="641">
        <f>SUM(K17:M18)</f>
        <v>15</v>
      </c>
      <c r="P15" s="202"/>
      <c r="Q15" s="187"/>
      <c r="R15" s="190"/>
      <c r="S15" s="187"/>
      <c r="T15" s="690">
        <v>1</v>
      </c>
      <c r="U15" s="690">
        <v>1</v>
      </c>
      <c r="V15" s="690">
        <v>1</v>
      </c>
      <c r="W15" s="203"/>
      <c r="X15" s="695">
        <f t="shared" ref="X15" si="17">SUM(T17:V18)</f>
        <v>3</v>
      </c>
      <c r="Y15" s="204"/>
      <c r="Z15" s="191"/>
      <c r="AA15" s="191"/>
      <c r="AB15" s="191"/>
      <c r="AC15" s="191"/>
      <c r="AD15" s="191"/>
      <c r="AE15" s="192"/>
      <c r="AF15" s="234"/>
      <c r="AG15" s="585">
        <f t="shared" ref="AG15" si="18">O15</f>
        <v>15</v>
      </c>
      <c r="AH15" s="582">
        <f t="shared" ref="AH15" si="19">X15</f>
        <v>3</v>
      </c>
      <c r="AI15" s="701">
        <f t="shared" ref="AI15" si="20">SUM(AF15:AH18)</f>
        <v>18</v>
      </c>
      <c r="AJ15" s="704">
        <f t="shared" ref="AJ15" si="21">RANK(AI15,$AI$3:$AI$50,1)</f>
        <v>1</v>
      </c>
      <c r="AK15" s="671"/>
      <c r="AL15" s="205"/>
      <c r="AM15" s="528" t="str">
        <f>IF(B15=0,"",LOOKUP(A15,Team_No,Team_Names_2))</f>
        <v>16s-2</v>
      </c>
      <c r="AN15" s="529"/>
      <c r="AO15" s="136"/>
      <c r="AP15" s="136"/>
      <c r="AQ15" s="136"/>
      <c r="AR15" s="136"/>
      <c r="AS15" s="136"/>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c r="IT15" s="90"/>
      <c r="IU15" s="90"/>
      <c r="IV15" s="90"/>
      <c r="IW15" s="90"/>
      <c r="IX15" s="90"/>
      <c r="IY15" s="90"/>
      <c r="IZ15" s="90"/>
      <c r="JA15" s="90"/>
    </row>
    <row r="16" spans="1:261" s="91" customFormat="1" ht="18" customHeight="1" x14ac:dyDescent="0.25">
      <c r="A16" s="530"/>
      <c r="B16" s="649"/>
      <c r="C16" s="544"/>
      <c r="D16" s="562"/>
      <c r="E16" s="538"/>
      <c r="F16" s="186">
        <v>137</v>
      </c>
      <c r="G16" s="187" t="str">
        <f>IF(F16=0,"",LOOKUP(F16,Sailor_No,Sailor_Name))</f>
        <v>Ken Greene</v>
      </c>
      <c r="H16" s="193">
        <v>221</v>
      </c>
      <c r="I16" s="187" t="str">
        <f>IF(H16=0,"",LOOKUP(H16,Sailor_No,Sailor_Name))</f>
        <v>Steve</v>
      </c>
      <c r="J16" s="569"/>
      <c r="K16" s="664"/>
      <c r="L16" s="209">
        <v>3</v>
      </c>
      <c r="M16" s="209">
        <v>3</v>
      </c>
      <c r="N16" s="85"/>
      <c r="O16" s="642"/>
      <c r="P16" s="202">
        <v>234</v>
      </c>
      <c r="Q16" s="187" t="str">
        <f>IF(P16=0,"",LOOKUP(P16,Sailor_No,Sailor_Name))</f>
        <v>Victoria Grainger</v>
      </c>
      <c r="R16" s="190">
        <v>228</v>
      </c>
      <c r="S16" s="187" t="str">
        <f>IF(R16=0,"",LOOKUP(R16,Sailor_No,Sailor_Name))</f>
        <v>Susanne Solberg</v>
      </c>
      <c r="T16" s="691"/>
      <c r="U16" s="691"/>
      <c r="V16" s="691"/>
      <c r="W16" s="85"/>
      <c r="X16" s="696">
        <f t="shared" ref="X16" si="22">SUM(W16:W18)</f>
        <v>0</v>
      </c>
      <c r="Y16" s="546" t="str">
        <f>IF(E15="N",$H$53,IF(E16="Y",0,"-"))</f>
        <v>-</v>
      </c>
      <c r="Z16" s="191"/>
      <c r="AA16" s="191"/>
      <c r="AB16" s="191"/>
      <c r="AC16" s="191"/>
      <c r="AD16" s="191"/>
      <c r="AE16" s="192"/>
      <c r="AF16" s="531">
        <f>SUM(Y16:AE18)</f>
        <v>0</v>
      </c>
      <c r="AG16" s="586"/>
      <c r="AH16" s="583"/>
      <c r="AI16" s="702"/>
      <c r="AJ16" s="705"/>
      <c r="AK16" s="672"/>
      <c r="AL16" s="206"/>
      <c r="AM16" s="92" t="str">
        <f t="shared" si="10"/>
        <v>Ken Greene</v>
      </c>
      <c r="AN16" s="93" t="str">
        <f t="shared" si="4"/>
        <v>Victoria Grainger</v>
      </c>
      <c r="AO16" s="136"/>
      <c r="AP16" s="136"/>
      <c r="AQ16" s="136"/>
      <c r="AR16" s="136"/>
      <c r="AS16" s="136"/>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row>
    <row r="17" spans="1:261" s="91" customFormat="1" ht="18" customHeight="1" x14ac:dyDescent="0.25">
      <c r="A17" s="530"/>
      <c r="B17" s="649"/>
      <c r="C17" s="544"/>
      <c r="D17" s="562"/>
      <c r="E17" s="538"/>
      <c r="F17" s="186"/>
      <c r="G17" s="187" t="str">
        <f>IF(F17=0,"",LOOKUP(F17,Sailor_No,Sailor_Name))</f>
        <v/>
      </c>
      <c r="H17" s="193"/>
      <c r="I17" s="187" t="str">
        <f>IF(H17=0,"",LOOKUP(H17,Sailor_No,Sailor_Name))</f>
        <v/>
      </c>
      <c r="J17" s="567" t="s">
        <v>456</v>
      </c>
      <c r="K17" s="644">
        <v>9</v>
      </c>
      <c r="L17" s="644">
        <f>IF(L16&lt;=15,L16,LOOKUP(L16,$I$53:$I$62,$L$53:$L$62))</f>
        <v>3</v>
      </c>
      <c r="M17" s="644">
        <f>IF(M16&lt;=15,M16,LOOKUP(M16,$I$53:$I$62,$L$53:$L$62))</f>
        <v>3</v>
      </c>
      <c r="N17" s="85"/>
      <c r="O17" s="642"/>
      <c r="P17" s="202"/>
      <c r="Q17" s="187" t="str">
        <f>IF(P17=0,"",LOOKUP(P17,Sailor_No,Sailor_Name))</f>
        <v/>
      </c>
      <c r="R17" s="190"/>
      <c r="S17" s="187" t="str">
        <f>IF(R17=0,"",LOOKUP(R17,Sailor_No,Sailor_Name))</f>
        <v/>
      </c>
      <c r="T17" s="666">
        <f>IF(T15&lt;=15,T15,LOOKUP(T15,$I$53:$I$62,$L$53:$L$62))</f>
        <v>1</v>
      </c>
      <c r="U17" s="666">
        <f>IF(U15&lt;=15,U15,LOOKUP(U15,$I$53:$I$62,$L$53:$L$62))</f>
        <v>1</v>
      </c>
      <c r="V17" s="666">
        <f>IF(V15&lt;=15,V15,LOOKUP(V15,$I$53:$I$62,$L$53:$L$62))</f>
        <v>1</v>
      </c>
      <c r="W17" s="85"/>
      <c r="X17" s="696"/>
      <c r="Y17" s="547"/>
      <c r="Z17" s="191"/>
      <c r="AA17" s="191"/>
      <c r="AB17" s="191"/>
      <c r="AC17" s="191"/>
      <c r="AD17" s="191"/>
      <c r="AE17" s="192"/>
      <c r="AF17" s="532"/>
      <c r="AG17" s="586"/>
      <c r="AH17" s="583"/>
      <c r="AI17" s="702"/>
      <c r="AJ17" s="705"/>
      <c r="AK17" s="672"/>
      <c r="AL17" s="206"/>
      <c r="AM17" s="94" t="str">
        <f t="shared" si="10"/>
        <v/>
      </c>
      <c r="AN17" s="95" t="str">
        <f t="shared" si="4"/>
        <v/>
      </c>
      <c r="AO17" s="136"/>
      <c r="AP17" s="136"/>
      <c r="AQ17" s="136"/>
      <c r="AR17" s="136"/>
      <c r="AS17" s="136"/>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c r="IT17" s="90"/>
      <c r="IU17" s="90"/>
      <c r="IV17" s="90"/>
      <c r="IW17" s="90"/>
      <c r="IX17" s="90"/>
      <c r="IY17" s="90"/>
      <c r="IZ17" s="90"/>
      <c r="JA17" s="90"/>
    </row>
    <row r="18" spans="1:261" s="91" customFormat="1" ht="18" customHeight="1" thickBot="1" x14ac:dyDescent="0.3">
      <c r="A18" s="530"/>
      <c r="B18" s="650"/>
      <c r="C18" s="545"/>
      <c r="D18" s="563"/>
      <c r="E18" s="539"/>
      <c r="F18" s="194"/>
      <c r="G18" s="195" t="str">
        <f>IF(F18=0,"",LOOKUP(F18,Sailor_No,Sailor_Name))</f>
        <v/>
      </c>
      <c r="H18" s="196"/>
      <c r="I18" s="195" t="str">
        <f>IF(H18=0,"",LOOKUP(H18,Sailor_No,Sailor_Name))</f>
        <v/>
      </c>
      <c r="J18" s="568"/>
      <c r="K18" s="645"/>
      <c r="L18" s="645"/>
      <c r="M18" s="645"/>
      <c r="N18" s="85"/>
      <c r="O18" s="643"/>
      <c r="P18" s="207"/>
      <c r="Q18" s="195" t="str">
        <f>IF(P18=0,"",LOOKUP(P18,Sailor_No,Sailor_Name))</f>
        <v/>
      </c>
      <c r="R18" s="198"/>
      <c r="S18" s="195" t="str">
        <f>IF(R18=0,"",LOOKUP(R18,Sailor_No,Sailor_Name))</f>
        <v/>
      </c>
      <c r="T18" s="645"/>
      <c r="U18" s="645"/>
      <c r="V18" s="645"/>
      <c r="W18" s="85"/>
      <c r="X18" s="697"/>
      <c r="Y18" s="548"/>
      <c r="Z18" s="191"/>
      <c r="AA18" s="191"/>
      <c r="AB18" s="191"/>
      <c r="AC18" s="191"/>
      <c r="AD18" s="191"/>
      <c r="AE18" s="192"/>
      <c r="AF18" s="572"/>
      <c r="AG18" s="587"/>
      <c r="AH18" s="584"/>
      <c r="AI18" s="703"/>
      <c r="AJ18" s="706"/>
      <c r="AK18" s="676"/>
      <c r="AL18" s="206"/>
      <c r="AM18" s="98" t="str">
        <f t="shared" si="10"/>
        <v/>
      </c>
      <c r="AN18" s="99" t="str">
        <f t="shared" si="4"/>
        <v/>
      </c>
      <c r="AO18" s="136"/>
      <c r="AP18" s="136"/>
      <c r="AQ18" s="136"/>
      <c r="AR18" s="136"/>
      <c r="AS18" s="136"/>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c r="IT18" s="90"/>
      <c r="IU18" s="90"/>
      <c r="IV18" s="90"/>
      <c r="IW18" s="90"/>
      <c r="IX18" s="90"/>
      <c r="IY18" s="90"/>
      <c r="IZ18" s="90"/>
      <c r="JA18" s="90"/>
    </row>
    <row r="19" spans="1:261" s="91" customFormat="1" ht="18" customHeight="1" x14ac:dyDescent="0.2">
      <c r="A19" s="530">
        <v>5</v>
      </c>
      <c r="B19" s="651" t="str">
        <f>LOOKUP(A19,Team_No,Team_Names_1)</f>
        <v>16s-3</v>
      </c>
      <c r="C19" s="543" t="str">
        <f>'Boat allocation &amp; OOD'!C8</f>
        <v>H11</v>
      </c>
      <c r="D19" s="561" t="str">
        <f>IF(C19=0,"",LOOKUP(C19,Hobie_No,Sail_No))</f>
        <v>681</v>
      </c>
      <c r="E19" s="537"/>
      <c r="F19" s="210"/>
      <c r="G19" s="211"/>
      <c r="H19" s="212"/>
      <c r="I19" s="211"/>
      <c r="J19" s="646" t="s">
        <v>1047</v>
      </c>
      <c r="K19" s="684" t="s">
        <v>483</v>
      </c>
      <c r="L19" s="686" t="s">
        <v>483</v>
      </c>
      <c r="M19" s="686" t="s">
        <v>478</v>
      </c>
      <c r="N19" s="169"/>
      <c r="O19" s="641">
        <f t="shared" ref="O19" si="23">SUM(K21:M22)</f>
        <v>32</v>
      </c>
      <c r="P19" s="213"/>
      <c r="Q19" s="211"/>
      <c r="R19" s="214"/>
      <c r="S19" s="211"/>
      <c r="T19" s="690" t="s">
        <v>478</v>
      </c>
      <c r="U19" s="690" t="s">
        <v>478</v>
      </c>
      <c r="V19" s="690" t="s">
        <v>478</v>
      </c>
      <c r="W19" s="215"/>
      <c r="X19" s="695">
        <f t="shared" ref="X19" si="24">SUM(T21:V22)</f>
        <v>42</v>
      </c>
      <c r="Y19" s="216"/>
      <c r="Z19" s="217"/>
      <c r="AA19" s="217"/>
      <c r="AB19" s="217"/>
      <c r="AC19" s="217"/>
      <c r="AD19" s="217"/>
      <c r="AE19" s="218"/>
      <c r="AF19" s="235"/>
      <c r="AG19" s="585">
        <f t="shared" ref="AG19" si="25">O19</f>
        <v>32</v>
      </c>
      <c r="AH19" s="582">
        <f t="shared" ref="AH19" si="26">X19</f>
        <v>42</v>
      </c>
      <c r="AI19" s="701">
        <f t="shared" ref="AI19" si="27">SUM(AF19:AH22)</f>
        <v>74</v>
      </c>
      <c r="AJ19" s="704">
        <f t="shared" ref="AJ19" si="28">RANK(AI19,$AI$3:$AI$50,1)</f>
        <v>8</v>
      </c>
      <c r="AK19" s="671"/>
      <c r="AL19" s="205"/>
      <c r="AM19" s="528" t="str">
        <f>IF(B19=0,"",LOOKUP(A19,Team_No,Team_Names_2))</f>
        <v>16s-3</v>
      </c>
      <c r="AN19" s="529"/>
      <c r="AO19" s="136"/>
      <c r="AP19" s="136"/>
      <c r="AQ19" s="136"/>
      <c r="AR19" s="136"/>
      <c r="AS19" s="136"/>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c r="IT19" s="90"/>
      <c r="IU19" s="90"/>
      <c r="IV19" s="90"/>
      <c r="IW19" s="90"/>
      <c r="IX19" s="90"/>
      <c r="IY19" s="90"/>
      <c r="IZ19" s="90"/>
      <c r="JA19" s="90"/>
    </row>
    <row r="20" spans="1:261" s="91" customFormat="1" ht="18" customHeight="1" x14ac:dyDescent="0.25">
      <c r="A20" s="530"/>
      <c r="B20" s="652"/>
      <c r="C20" s="544"/>
      <c r="D20" s="562"/>
      <c r="E20" s="538"/>
      <c r="F20" s="186">
        <v>175</v>
      </c>
      <c r="G20" s="187" t="str">
        <f>IF(F20=0,"",LOOKUP(F20,Sailor_No,Sailor_Name))</f>
        <v>Matthijs Wagemans</v>
      </c>
      <c r="H20" s="193">
        <v>151</v>
      </c>
      <c r="I20" s="187" t="str">
        <f>IF(H20=0,"",LOOKUP(H20,Sailor_No,Sailor_Name))</f>
        <v>Luca Wagemans</v>
      </c>
      <c r="J20" s="647"/>
      <c r="K20" s="685"/>
      <c r="L20" s="687"/>
      <c r="M20" s="687"/>
      <c r="N20" s="85"/>
      <c r="O20" s="642"/>
      <c r="P20" s="202">
        <v>181</v>
      </c>
      <c r="Q20" s="187" t="str">
        <f>IF(P20=0,"",LOOKUP(P20,Sailor_No,Sailor_Name))</f>
        <v>Mike Thrane</v>
      </c>
      <c r="R20" s="190">
        <v>175</v>
      </c>
      <c r="S20" s="187" t="str">
        <f>IF(R20=0,"",LOOKUP(R20,Sailor_No,Sailor_Name))</f>
        <v>Matthijs Wagemans</v>
      </c>
      <c r="T20" s="691"/>
      <c r="U20" s="693"/>
      <c r="V20" s="693"/>
      <c r="W20" s="85"/>
      <c r="X20" s="696">
        <f t="shared" ref="X20" si="29">SUM(W20:W22)</f>
        <v>0</v>
      </c>
      <c r="Y20" s="546" t="str">
        <f>IF(E19="N",$H$53,IF(E20="Y",0,"-"))</f>
        <v>-</v>
      </c>
      <c r="Z20" s="191"/>
      <c r="AA20" s="191"/>
      <c r="AB20" s="191"/>
      <c r="AC20" s="191"/>
      <c r="AD20" s="191"/>
      <c r="AE20" s="192"/>
      <c r="AF20" s="531">
        <f>SUM(Y20:AE22)</f>
        <v>0</v>
      </c>
      <c r="AG20" s="586"/>
      <c r="AH20" s="583"/>
      <c r="AI20" s="702"/>
      <c r="AJ20" s="705"/>
      <c r="AK20" s="672"/>
      <c r="AL20" s="206"/>
      <c r="AM20" s="92" t="str">
        <f t="shared" si="10"/>
        <v>Matthijs Wagemans</v>
      </c>
      <c r="AN20" s="93" t="str">
        <f t="shared" si="4"/>
        <v>Mike Thrane</v>
      </c>
      <c r="AO20" s="136"/>
      <c r="AP20" s="136"/>
      <c r="AQ20" s="136"/>
      <c r="AR20" s="136"/>
      <c r="AS20" s="136"/>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c r="IR20" s="90"/>
      <c r="IS20" s="90"/>
      <c r="IT20" s="90"/>
      <c r="IU20" s="90"/>
      <c r="IV20" s="90"/>
      <c r="IW20" s="90"/>
      <c r="IX20" s="90"/>
      <c r="IY20" s="90"/>
      <c r="IZ20" s="90"/>
      <c r="JA20" s="90"/>
    </row>
    <row r="21" spans="1:261" s="91" customFormat="1" ht="18" customHeight="1" x14ac:dyDescent="0.25">
      <c r="A21" s="530"/>
      <c r="B21" s="652"/>
      <c r="C21" s="544"/>
      <c r="D21" s="562"/>
      <c r="E21" s="538"/>
      <c r="F21" s="186"/>
      <c r="G21" s="187" t="str">
        <f>IF(F21=0,"",LOOKUP(F21,Sailor_No,Sailor_Name))</f>
        <v/>
      </c>
      <c r="H21" s="193"/>
      <c r="I21" s="187" t="str">
        <f>IF(H21=0,"",LOOKUP(H21,Sailor_No,Sailor_Name))</f>
        <v/>
      </c>
      <c r="J21" s="567" t="s">
        <v>456</v>
      </c>
      <c r="K21" s="644">
        <v>9</v>
      </c>
      <c r="L21" s="644">
        <v>9</v>
      </c>
      <c r="M21" s="644">
        <f>IF(M19&lt;=15,M19,LOOKUP(M19,$I$53:$I$62,$L$53:$L$62))</f>
        <v>14</v>
      </c>
      <c r="N21" s="85"/>
      <c r="O21" s="642"/>
      <c r="P21" s="202"/>
      <c r="Q21" s="187" t="str">
        <f>IF(P21=0,"",LOOKUP(P21,Sailor_No,Sailor_Name))</f>
        <v/>
      </c>
      <c r="R21" s="190"/>
      <c r="S21" s="187" t="str">
        <f>IF(R21=0,"",LOOKUP(R21,Sailor_No,Sailor_Name))</f>
        <v/>
      </c>
      <c r="T21" s="666">
        <f>IF(T19&lt;=15,T19,LOOKUP(T19,$I$53:$I$62,$L$53:$L$62))</f>
        <v>14</v>
      </c>
      <c r="U21" s="666">
        <f>IF(U19&lt;=15,U19,LOOKUP(U19,$I$53:$I$62,$L$53:$L$62))</f>
        <v>14</v>
      </c>
      <c r="V21" s="666">
        <f>IF(V19&lt;=15,V19,LOOKUP(V19,$I$53:$I$62,$L$53:$L$62))</f>
        <v>14</v>
      </c>
      <c r="W21" s="85"/>
      <c r="X21" s="696"/>
      <c r="Y21" s="547"/>
      <c r="Z21" s="191"/>
      <c r="AA21" s="191"/>
      <c r="AB21" s="191"/>
      <c r="AC21" s="191"/>
      <c r="AD21" s="191"/>
      <c r="AE21" s="192"/>
      <c r="AF21" s="532"/>
      <c r="AG21" s="586"/>
      <c r="AH21" s="583"/>
      <c r="AI21" s="702"/>
      <c r="AJ21" s="705"/>
      <c r="AK21" s="672"/>
      <c r="AL21" s="206"/>
      <c r="AM21" s="94" t="str">
        <f t="shared" si="10"/>
        <v/>
      </c>
      <c r="AN21" s="95" t="str">
        <f t="shared" si="4"/>
        <v/>
      </c>
      <c r="AO21" s="136"/>
      <c r="AP21" s="136"/>
      <c r="AQ21" s="136"/>
      <c r="AR21" s="136"/>
      <c r="AS21" s="136"/>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c r="IR21" s="90"/>
      <c r="IS21" s="90"/>
      <c r="IT21" s="90"/>
      <c r="IU21" s="90"/>
      <c r="IV21" s="90"/>
      <c r="IW21" s="90"/>
      <c r="IX21" s="90"/>
      <c r="IY21" s="90"/>
      <c r="IZ21" s="90"/>
      <c r="JA21" s="90"/>
    </row>
    <row r="22" spans="1:261" s="91" customFormat="1" ht="18" customHeight="1" thickBot="1" x14ac:dyDescent="0.3">
      <c r="A22" s="530"/>
      <c r="B22" s="653"/>
      <c r="C22" s="545"/>
      <c r="D22" s="563"/>
      <c r="E22" s="539"/>
      <c r="F22" s="194"/>
      <c r="G22" s="195" t="str">
        <f>IF(F22=0,"",LOOKUP(F22,Sailor_No,Sailor_Name))</f>
        <v/>
      </c>
      <c r="H22" s="196"/>
      <c r="I22" s="195" t="str">
        <f>IF(H22=0,"",LOOKUP(H22,Sailor_No,Sailor_Name))</f>
        <v/>
      </c>
      <c r="J22" s="568"/>
      <c r="K22" s="645"/>
      <c r="L22" s="645"/>
      <c r="M22" s="645"/>
      <c r="N22" s="85"/>
      <c r="O22" s="643"/>
      <c r="P22" s="207"/>
      <c r="Q22" s="195" t="str">
        <f>IF(P22=0,"",LOOKUP(P22,Sailor_No,Sailor_Name))</f>
        <v/>
      </c>
      <c r="R22" s="198"/>
      <c r="S22" s="195" t="str">
        <f>IF(R22=0,"",LOOKUP(R22,Sailor_No,Sailor_Name))</f>
        <v/>
      </c>
      <c r="T22" s="645"/>
      <c r="U22" s="645"/>
      <c r="V22" s="645"/>
      <c r="W22" s="85"/>
      <c r="X22" s="697"/>
      <c r="Y22" s="548"/>
      <c r="Z22" s="191"/>
      <c r="AA22" s="191"/>
      <c r="AB22" s="191"/>
      <c r="AC22" s="191"/>
      <c r="AD22" s="191"/>
      <c r="AE22" s="192"/>
      <c r="AF22" s="572"/>
      <c r="AG22" s="587"/>
      <c r="AH22" s="584"/>
      <c r="AI22" s="703"/>
      <c r="AJ22" s="706"/>
      <c r="AK22" s="676"/>
      <c r="AL22" s="206"/>
      <c r="AM22" s="98" t="str">
        <f t="shared" si="10"/>
        <v/>
      </c>
      <c r="AN22" s="99" t="str">
        <f t="shared" si="4"/>
        <v/>
      </c>
      <c r="AO22" s="136"/>
      <c r="AP22" s="136"/>
      <c r="AQ22" s="136"/>
      <c r="AR22" s="136"/>
      <c r="AS22" s="136"/>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c r="IS22" s="90"/>
      <c r="IT22" s="90"/>
      <c r="IU22" s="90"/>
      <c r="IV22" s="90"/>
      <c r="IW22" s="90"/>
      <c r="IX22" s="90"/>
      <c r="IY22" s="90"/>
      <c r="IZ22" s="90"/>
      <c r="JA22" s="90"/>
    </row>
    <row r="23" spans="1:261" s="91" customFormat="1" ht="18" customHeight="1" x14ac:dyDescent="0.2">
      <c r="A23" s="530">
        <v>6</v>
      </c>
      <c r="B23" s="549" t="str">
        <f>LOOKUP(A23,Team_No,Team_Names_1)</f>
        <v>Giants</v>
      </c>
      <c r="C23" s="543" t="str">
        <f>'Boat allocation &amp; OOD'!C9</f>
        <v>H17</v>
      </c>
      <c r="D23" s="561" t="str">
        <f>IF(C23=0,"",LOOKUP(C23,Hobie_No,Sail_No))</f>
        <v>592</v>
      </c>
      <c r="E23" s="537"/>
      <c r="F23" s="210"/>
      <c r="G23" s="211"/>
      <c r="H23" s="212"/>
      <c r="I23" s="211"/>
      <c r="J23" s="561" t="s">
        <v>1047</v>
      </c>
      <c r="K23" s="663">
        <v>3</v>
      </c>
      <c r="L23" s="663">
        <v>5</v>
      </c>
      <c r="M23" s="663">
        <v>4</v>
      </c>
      <c r="N23" s="169"/>
      <c r="O23" s="641">
        <f t="shared" ref="O23" si="30">SUM(K25:M26)</f>
        <v>12</v>
      </c>
      <c r="P23" s="213"/>
      <c r="Q23" s="211"/>
      <c r="R23" s="214"/>
      <c r="S23" s="211"/>
      <c r="T23" s="690">
        <v>4</v>
      </c>
      <c r="U23" s="690">
        <v>3</v>
      </c>
      <c r="V23" s="690">
        <v>3</v>
      </c>
      <c r="W23" s="215"/>
      <c r="X23" s="695">
        <f t="shared" ref="X23" si="31">SUM(T25:V26)</f>
        <v>10</v>
      </c>
      <c r="Y23" s="216"/>
      <c r="Z23" s="217"/>
      <c r="AA23" s="217"/>
      <c r="AB23" s="217"/>
      <c r="AC23" s="217"/>
      <c r="AD23" s="217"/>
      <c r="AE23" s="218"/>
      <c r="AF23" s="235"/>
      <c r="AG23" s="585">
        <f t="shared" ref="AG23" si="32">O23</f>
        <v>12</v>
      </c>
      <c r="AH23" s="582">
        <f t="shared" ref="AH23" si="33">X23</f>
        <v>10</v>
      </c>
      <c r="AI23" s="701">
        <f t="shared" ref="AI23" si="34">SUM(AF23:AH26)</f>
        <v>22</v>
      </c>
      <c r="AJ23" s="704">
        <f t="shared" ref="AJ23" si="35">RANK(AI23,$AI$3:$AI$50,1)</f>
        <v>2</v>
      </c>
      <c r="AK23" s="671"/>
      <c r="AL23" s="205"/>
      <c r="AM23" s="528" t="str">
        <f>IF(B23=0,"",LOOKUP(A23,Team_No,Team_Names_2))</f>
        <v>Giants</v>
      </c>
      <c r="AN23" s="529"/>
      <c r="AO23" s="136"/>
      <c r="AP23" s="136"/>
      <c r="AQ23" s="136"/>
      <c r="AR23" s="136"/>
      <c r="AS23" s="136"/>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c r="IO23" s="90"/>
      <c r="IP23" s="90"/>
      <c r="IQ23" s="90"/>
      <c r="IR23" s="90"/>
      <c r="IS23" s="90"/>
      <c r="IT23" s="90"/>
      <c r="IU23" s="90"/>
      <c r="IV23" s="90"/>
      <c r="IW23" s="90"/>
      <c r="IX23" s="90"/>
      <c r="IY23" s="90"/>
      <c r="IZ23" s="90"/>
      <c r="JA23" s="90"/>
    </row>
    <row r="24" spans="1:261" s="91" customFormat="1" ht="18" customHeight="1" x14ac:dyDescent="0.25">
      <c r="A24" s="530"/>
      <c r="B24" s="550"/>
      <c r="C24" s="544"/>
      <c r="D24" s="562"/>
      <c r="E24" s="538"/>
      <c r="F24" s="186">
        <v>117</v>
      </c>
      <c r="G24" s="187" t="str">
        <f>IF(F24=0,"",LOOKUP(F24,Sailor_No,Sailor_Name))</f>
        <v>Johannes Boersma</v>
      </c>
      <c r="H24" s="193">
        <v>144</v>
      </c>
      <c r="I24" s="187" t="str">
        <f>IF(H24=0,"",LOOKUP(H24,Sailor_No,Sailor_Name))</f>
        <v>Lars Boersma</v>
      </c>
      <c r="J24" s="569"/>
      <c r="K24" s="664"/>
      <c r="L24" s="664"/>
      <c r="M24" s="664"/>
      <c r="N24" s="85"/>
      <c r="O24" s="642"/>
      <c r="P24" s="202">
        <v>188</v>
      </c>
      <c r="Q24" s="187" t="str">
        <f>IF(P24=0,"",LOOKUP(P24,Sailor_No,Sailor_Name))</f>
        <v>Paul van Mook</v>
      </c>
      <c r="R24" s="190">
        <v>170</v>
      </c>
      <c r="S24" s="187" t="str">
        <f>IF(R24=0,"",LOOKUP(R24,Sailor_No,Sailor_Name))</f>
        <v>Martin van Mook</v>
      </c>
      <c r="T24" s="691"/>
      <c r="U24" s="691"/>
      <c r="V24" s="691"/>
      <c r="W24" s="85"/>
      <c r="X24" s="696">
        <f t="shared" ref="X24" si="36">SUM(W24:W26)</f>
        <v>0</v>
      </c>
      <c r="Y24" s="546" t="str">
        <f>IF(E23="N",$H$53,IF(E24="Y",0,"-"))</f>
        <v>-</v>
      </c>
      <c r="Z24" s="191"/>
      <c r="AA24" s="191"/>
      <c r="AB24" s="191"/>
      <c r="AC24" s="191"/>
      <c r="AD24" s="191"/>
      <c r="AE24" s="192"/>
      <c r="AF24" s="531">
        <f>SUM(Y24:AE26)</f>
        <v>0</v>
      </c>
      <c r="AG24" s="586"/>
      <c r="AH24" s="583"/>
      <c r="AI24" s="702"/>
      <c r="AJ24" s="705"/>
      <c r="AK24" s="672"/>
      <c r="AL24" s="206"/>
      <c r="AM24" s="92" t="str">
        <f t="shared" si="10"/>
        <v>Johannes Boersma</v>
      </c>
      <c r="AN24" s="93" t="str">
        <f t="shared" si="4"/>
        <v>Paul van Mook</v>
      </c>
      <c r="AO24" s="136"/>
      <c r="AP24" s="136"/>
      <c r="AQ24" s="136"/>
      <c r="AR24" s="136"/>
      <c r="AS24" s="136"/>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c r="HC24" s="90"/>
      <c r="HD24" s="90"/>
      <c r="HE24" s="90"/>
      <c r="HF24" s="90"/>
      <c r="HG24" s="90"/>
      <c r="HH24" s="90"/>
      <c r="HI24" s="90"/>
      <c r="HJ24" s="90"/>
      <c r="HK24" s="90"/>
      <c r="HL24" s="90"/>
      <c r="HM24" s="90"/>
      <c r="HN24" s="90"/>
      <c r="HO24" s="90"/>
      <c r="HP24" s="90"/>
      <c r="HQ24" s="90"/>
      <c r="HR24" s="90"/>
      <c r="HS24" s="90"/>
      <c r="HT24" s="90"/>
      <c r="HU24" s="90"/>
      <c r="HV24" s="90"/>
      <c r="HW24" s="90"/>
      <c r="HX24" s="90"/>
      <c r="HY24" s="90"/>
      <c r="HZ24" s="90"/>
      <c r="IA24" s="90"/>
      <c r="IB24" s="90"/>
      <c r="IC24" s="90"/>
      <c r="ID24" s="90"/>
      <c r="IE24" s="90"/>
      <c r="IF24" s="90"/>
      <c r="IG24" s="90"/>
      <c r="IH24" s="90"/>
      <c r="II24" s="90"/>
      <c r="IJ24" s="90"/>
      <c r="IK24" s="90"/>
      <c r="IL24" s="90"/>
      <c r="IM24" s="90"/>
      <c r="IN24" s="90"/>
      <c r="IO24" s="90"/>
      <c r="IP24" s="90"/>
      <c r="IQ24" s="90"/>
      <c r="IR24" s="90"/>
      <c r="IS24" s="90"/>
      <c r="IT24" s="90"/>
      <c r="IU24" s="90"/>
      <c r="IV24" s="90"/>
      <c r="IW24" s="90"/>
      <c r="IX24" s="90"/>
      <c r="IY24" s="90"/>
      <c r="IZ24" s="90"/>
      <c r="JA24" s="90"/>
    </row>
    <row r="25" spans="1:261" s="91" customFormat="1" ht="18" customHeight="1" x14ac:dyDescent="0.25">
      <c r="A25" s="530"/>
      <c r="B25" s="550"/>
      <c r="C25" s="544"/>
      <c r="D25" s="562"/>
      <c r="E25" s="538"/>
      <c r="F25" s="186"/>
      <c r="G25" s="187" t="str">
        <f>IF(F25=0,"",LOOKUP(F25,Sailor_No,Sailor_Name))</f>
        <v/>
      </c>
      <c r="H25" s="193"/>
      <c r="I25" s="187" t="str">
        <f>IF(H25=0,"",LOOKUP(H25,Sailor_No,Sailor_Name))</f>
        <v/>
      </c>
      <c r="J25" s="567" t="s">
        <v>456</v>
      </c>
      <c r="K25" s="644">
        <f>IF(K23&lt;=15,K23,LOOKUP(K23,$I$53:$I$62,$L$53:$L$62))</f>
        <v>3</v>
      </c>
      <c r="L25" s="644">
        <f>IF(L23&lt;=15,L23,LOOKUP(L23,$I$53:$I$62,$L$53:$L$62))</f>
        <v>5</v>
      </c>
      <c r="M25" s="644">
        <f>IF(M23&lt;=15,M23,LOOKUP(M23,$I$53:$I$62,$L$53:$L$62))</f>
        <v>4</v>
      </c>
      <c r="N25" s="85"/>
      <c r="O25" s="642"/>
      <c r="P25" s="202"/>
      <c r="Q25" s="187" t="str">
        <f>IF(P25=0,"",LOOKUP(P25,Sailor_No,Sailor_Name))</f>
        <v/>
      </c>
      <c r="R25" s="190"/>
      <c r="S25" s="187" t="str">
        <f>IF(R25=0,"",LOOKUP(R25,Sailor_No,Sailor_Name))</f>
        <v/>
      </c>
      <c r="T25" s="666">
        <f>IF(T23&lt;=15,T23,LOOKUP(T23,$I$53:$I$62,$L$53:$L$62))</f>
        <v>4</v>
      </c>
      <c r="U25" s="666">
        <f>IF(U23&lt;=15,U23,LOOKUP(U23,$I$53:$I$62,$L$53:$L$62))</f>
        <v>3</v>
      </c>
      <c r="V25" s="666">
        <f>IF(V23&lt;=15,V23,LOOKUP(V23,$I$53:$I$62,$L$53:$L$62))</f>
        <v>3</v>
      </c>
      <c r="W25" s="85"/>
      <c r="X25" s="696"/>
      <c r="Y25" s="547"/>
      <c r="Z25" s="191"/>
      <c r="AA25" s="191"/>
      <c r="AB25" s="191"/>
      <c r="AC25" s="191"/>
      <c r="AD25" s="191"/>
      <c r="AE25" s="192"/>
      <c r="AF25" s="532"/>
      <c r="AG25" s="586"/>
      <c r="AH25" s="583"/>
      <c r="AI25" s="702"/>
      <c r="AJ25" s="705"/>
      <c r="AK25" s="672"/>
      <c r="AL25" s="206"/>
      <c r="AM25" s="94" t="str">
        <f t="shared" si="10"/>
        <v/>
      </c>
      <c r="AN25" s="95" t="str">
        <f t="shared" si="4"/>
        <v/>
      </c>
      <c r="AO25" s="136"/>
      <c r="AP25" s="136"/>
      <c r="AQ25" s="136"/>
      <c r="AR25" s="136"/>
      <c r="AS25" s="136"/>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c r="FY25" s="90"/>
      <c r="FZ25" s="90"/>
      <c r="GA25" s="90"/>
      <c r="GB25" s="90"/>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c r="HC25" s="90"/>
      <c r="HD25" s="90"/>
      <c r="HE25" s="90"/>
      <c r="HF25" s="90"/>
      <c r="HG25" s="90"/>
      <c r="HH25" s="90"/>
      <c r="HI25" s="90"/>
      <c r="HJ25" s="90"/>
      <c r="HK25" s="90"/>
      <c r="HL25" s="90"/>
      <c r="HM25" s="90"/>
      <c r="HN25" s="90"/>
      <c r="HO25" s="90"/>
      <c r="HP25" s="90"/>
      <c r="HQ25" s="90"/>
      <c r="HR25" s="90"/>
      <c r="HS25" s="90"/>
      <c r="HT25" s="90"/>
      <c r="HU25" s="90"/>
      <c r="HV25" s="90"/>
      <c r="HW25" s="90"/>
      <c r="HX25" s="90"/>
      <c r="HY25" s="90"/>
      <c r="HZ25" s="90"/>
      <c r="IA25" s="90"/>
      <c r="IB25" s="90"/>
      <c r="IC25" s="90"/>
      <c r="ID25" s="90"/>
      <c r="IE25" s="90"/>
      <c r="IF25" s="90"/>
      <c r="IG25" s="90"/>
      <c r="IH25" s="90"/>
      <c r="II25" s="90"/>
      <c r="IJ25" s="90"/>
      <c r="IK25" s="90"/>
      <c r="IL25" s="90"/>
      <c r="IM25" s="90"/>
      <c r="IN25" s="90"/>
      <c r="IO25" s="90"/>
      <c r="IP25" s="90"/>
      <c r="IQ25" s="90"/>
      <c r="IR25" s="90"/>
      <c r="IS25" s="90"/>
      <c r="IT25" s="90"/>
      <c r="IU25" s="90"/>
      <c r="IV25" s="90"/>
      <c r="IW25" s="90"/>
      <c r="IX25" s="90"/>
      <c r="IY25" s="90"/>
      <c r="IZ25" s="90"/>
      <c r="JA25" s="90"/>
    </row>
    <row r="26" spans="1:261" s="91" customFormat="1" ht="18" customHeight="1" thickBot="1" x14ac:dyDescent="0.3">
      <c r="A26" s="530"/>
      <c r="B26" s="551"/>
      <c r="C26" s="545"/>
      <c r="D26" s="563"/>
      <c r="E26" s="539"/>
      <c r="F26" s="186"/>
      <c r="G26" s="187" t="str">
        <f>IF(F26=0,"",LOOKUP(F26,Sailor_No,Sailor_Name))</f>
        <v/>
      </c>
      <c r="H26" s="193"/>
      <c r="I26" s="187" t="str">
        <f>IF(H26=0,"",LOOKUP(H26,Sailor_No,Sailor_Name))</f>
        <v/>
      </c>
      <c r="J26" s="568"/>
      <c r="K26" s="645"/>
      <c r="L26" s="645"/>
      <c r="M26" s="645"/>
      <c r="N26" s="85"/>
      <c r="O26" s="643"/>
      <c r="P26" s="202"/>
      <c r="Q26" s="187" t="str">
        <f>IF(P26=0,"",LOOKUP(P26,Sailor_No,Sailor_Name))</f>
        <v/>
      </c>
      <c r="R26" s="190"/>
      <c r="S26" s="187" t="str">
        <f>IF(R26=0,"",LOOKUP(R26,Sailor_No,Sailor_Name))</f>
        <v/>
      </c>
      <c r="T26" s="645"/>
      <c r="U26" s="645"/>
      <c r="V26" s="645"/>
      <c r="W26" s="85"/>
      <c r="X26" s="697"/>
      <c r="Y26" s="548"/>
      <c r="Z26" s="191"/>
      <c r="AA26" s="191"/>
      <c r="AB26" s="191"/>
      <c r="AC26" s="191"/>
      <c r="AD26" s="191"/>
      <c r="AE26" s="192"/>
      <c r="AF26" s="572"/>
      <c r="AG26" s="587"/>
      <c r="AH26" s="584"/>
      <c r="AI26" s="703"/>
      <c r="AJ26" s="706"/>
      <c r="AK26" s="676"/>
      <c r="AL26" s="206"/>
      <c r="AM26" s="98" t="str">
        <f t="shared" si="10"/>
        <v/>
      </c>
      <c r="AN26" s="99" t="str">
        <f t="shared" si="4"/>
        <v/>
      </c>
      <c r="AO26" s="136"/>
      <c r="AP26" s="136"/>
      <c r="AQ26" s="136"/>
      <c r="AR26" s="136"/>
      <c r="AS26" s="136"/>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c r="FF26" s="90"/>
      <c r="FG26" s="90"/>
      <c r="FH26" s="90"/>
      <c r="FI26" s="90"/>
      <c r="FJ26" s="90"/>
      <c r="FK26" s="90"/>
      <c r="FL26" s="90"/>
      <c r="FM26" s="90"/>
      <c r="FN26" s="90"/>
      <c r="FO26" s="90"/>
      <c r="FP26" s="90"/>
      <c r="FQ26" s="90"/>
      <c r="FR26" s="90"/>
      <c r="FS26" s="90"/>
      <c r="FT26" s="90"/>
      <c r="FU26" s="90"/>
      <c r="FV26" s="90"/>
      <c r="FW26" s="90"/>
      <c r="FX26" s="90"/>
      <c r="FY26" s="90"/>
      <c r="FZ26" s="90"/>
      <c r="GA26" s="90"/>
      <c r="GB26" s="90"/>
      <c r="GC26" s="90"/>
      <c r="GD26" s="90"/>
      <c r="GE26" s="90"/>
      <c r="GF26" s="90"/>
      <c r="GG26" s="90"/>
      <c r="GH26" s="90"/>
      <c r="GI26" s="90"/>
      <c r="GJ26" s="90"/>
      <c r="GK26" s="90"/>
      <c r="GL26" s="90"/>
      <c r="GM26" s="90"/>
      <c r="GN26" s="90"/>
      <c r="GO26" s="90"/>
      <c r="GP26" s="90"/>
      <c r="GQ26" s="90"/>
      <c r="GR26" s="90"/>
      <c r="GS26" s="90"/>
      <c r="GT26" s="90"/>
      <c r="GU26" s="90"/>
      <c r="GV26" s="90"/>
      <c r="GW26" s="90"/>
      <c r="GX26" s="90"/>
      <c r="GY26" s="90"/>
      <c r="GZ26" s="90"/>
      <c r="HA26" s="90"/>
      <c r="HB26" s="90"/>
      <c r="HC26" s="90"/>
      <c r="HD26" s="90"/>
      <c r="HE26" s="90"/>
      <c r="HF26" s="90"/>
      <c r="HG26" s="90"/>
      <c r="HH26" s="90"/>
      <c r="HI26" s="90"/>
      <c r="HJ26" s="90"/>
      <c r="HK26" s="90"/>
      <c r="HL26" s="90"/>
      <c r="HM26" s="90"/>
      <c r="HN26" s="90"/>
      <c r="HO26" s="90"/>
      <c r="HP26" s="90"/>
      <c r="HQ26" s="90"/>
      <c r="HR26" s="90"/>
      <c r="HS26" s="90"/>
      <c r="HT26" s="90"/>
      <c r="HU26" s="90"/>
      <c r="HV26" s="90"/>
      <c r="HW26" s="90"/>
      <c r="HX26" s="90"/>
      <c r="HY26" s="90"/>
      <c r="HZ26" s="90"/>
      <c r="IA26" s="90"/>
      <c r="IB26" s="90"/>
      <c r="IC26" s="90"/>
      <c r="ID26" s="90"/>
      <c r="IE26" s="90"/>
      <c r="IF26" s="90"/>
      <c r="IG26" s="90"/>
      <c r="IH26" s="90"/>
      <c r="II26" s="90"/>
      <c r="IJ26" s="90"/>
      <c r="IK26" s="90"/>
      <c r="IL26" s="90"/>
      <c r="IM26" s="90"/>
      <c r="IN26" s="90"/>
      <c r="IO26" s="90"/>
      <c r="IP26" s="90"/>
      <c r="IQ26" s="90"/>
      <c r="IR26" s="90"/>
      <c r="IS26" s="90"/>
      <c r="IT26" s="90"/>
      <c r="IU26" s="90"/>
      <c r="IV26" s="90"/>
      <c r="IW26" s="90"/>
      <c r="IX26" s="90"/>
      <c r="IY26" s="90"/>
      <c r="IZ26" s="90"/>
      <c r="JA26" s="90"/>
    </row>
    <row r="27" spans="1:261" s="91" customFormat="1" ht="18" customHeight="1" x14ac:dyDescent="0.2">
      <c r="A27" s="530">
        <v>7</v>
      </c>
      <c r="B27" s="552" t="str">
        <f>LOOKUP(A27,Team_No,Team_Names_1)</f>
        <v>Titans</v>
      </c>
      <c r="C27" s="543" t="str">
        <f>'Boat allocation &amp; OOD'!C10</f>
        <v>H18</v>
      </c>
      <c r="D27" s="561" t="str">
        <f>IF(C27=0,"",LOOKUP(C27,Hobie_No,Sail_No))</f>
        <v>297</v>
      </c>
      <c r="E27" s="534"/>
      <c r="F27" s="210"/>
      <c r="G27" s="211"/>
      <c r="H27" s="212"/>
      <c r="I27" s="211"/>
      <c r="J27" s="561" t="s">
        <v>1047</v>
      </c>
      <c r="K27" s="663">
        <v>5</v>
      </c>
      <c r="L27" s="663">
        <v>6</v>
      </c>
      <c r="M27" s="663">
        <v>6</v>
      </c>
      <c r="N27" s="169"/>
      <c r="O27" s="641">
        <f t="shared" ref="O27" si="37">SUM(K29:M30)</f>
        <v>17</v>
      </c>
      <c r="P27" s="213"/>
      <c r="Q27" s="211"/>
      <c r="R27" s="214"/>
      <c r="S27" s="211"/>
      <c r="T27" s="219"/>
      <c r="U27" s="219"/>
      <c r="V27" s="219"/>
      <c r="W27" s="215"/>
      <c r="X27" s="695">
        <f t="shared" ref="X27" si="38">SUM(T29:V30)</f>
        <v>25</v>
      </c>
      <c r="Y27" s="216"/>
      <c r="Z27" s="217"/>
      <c r="AA27" s="217"/>
      <c r="AB27" s="217"/>
      <c r="AC27" s="217"/>
      <c r="AD27" s="217"/>
      <c r="AE27" s="218"/>
      <c r="AF27" s="235"/>
      <c r="AG27" s="585">
        <f t="shared" ref="AG27" si="39">O27</f>
        <v>17</v>
      </c>
      <c r="AH27" s="582">
        <f t="shared" ref="AH27" si="40">X27</f>
        <v>25</v>
      </c>
      <c r="AI27" s="701">
        <f t="shared" ref="AI27" si="41">SUM(AF27:AH30)</f>
        <v>42</v>
      </c>
      <c r="AJ27" s="704">
        <f t="shared" ref="AJ27" si="42">RANK(AI27,$AI$3:$AI$50,1)</f>
        <v>5</v>
      </c>
      <c r="AK27" s="671"/>
      <c r="AL27" s="205"/>
      <c r="AM27" s="528" t="str">
        <f>IF(B27=0,"",LOOKUP(A27,Team_No,Team_Names_2))</f>
        <v>Titans</v>
      </c>
      <c r="AN27" s="529"/>
      <c r="AO27" s="136"/>
      <c r="AP27" s="136"/>
      <c r="AQ27" s="136"/>
      <c r="AR27" s="136"/>
      <c r="AS27" s="136"/>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90"/>
      <c r="FG27" s="90"/>
      <c r="FH27" s="90"/>
      <c r="FI27" s="90"/>
      <c r="FJ27" s="90"/>
      <c r="FK27" s="90"/>
      <c r="FL27" s="90"/>
      <c r="FM27" s="90"/>
      <c r="FN27" s="90"/>
      <c r="FO27" s="90"/>
      <c r="FP27" s="90"/>
      <c r="FQ27" s="90"/>
      <c r="FR27" s="90"/>
      <c r="FS27" s="90"/>
      <c r="FT27" s="90"/>
      <c r="FU27" s="90"/>
      <c r="FV27" s="90"/>
      <c r="FW27" s="90"/>
      <c r="FX27" s="90"/>
      <c r="FY27" s="90"/>
      <c r="FZ27" s="90"/>
      <c r="GA27" s="90"/>
      <c r="GB27" s="90"/>
      <c r="GC27" s="90"/>
      <c r="GD27" s="90"/>
      <c r="GE27" s="90"/>
      <c r="GF27" s="90"/>
      <c r="GG27" s="90"/>
      <c r="GH27" s="90"/>
      <c r="GI27" s="90"/>
      <c r="GJ27" s="90"/>
      <c r="GK27" s="90"/>
      <c r="GL27" s="90"/>
      <c r="GM27" s="90"/>
      <c r="GN27" s="90"/>
      <c r="GO27" s="90"/>
      <c r="GP27" s="90"/>
      <c r="GQ27" s="90"/>
      <c r="GR27" s="90"/>
      <c r="GS27" s="90"/>
      <c r="GT27" s="90"/>
      <c r="GU27" s="90"/>
      <c r="GV27" s="90"/>
      <c r="GW27" s="90"/>
      <c r="GX27" s="90"/>
      <c r="GY27" s="90"/>
      <c r="GZ27" s="90"/>
      <c r="HA27" s="90"/>
      <c r="HB27" s="90"/>
      <c r="HC27" s="90"/>
      <c r="HD27" s="90"/>
      <c r="HE27" s="90"/>
      <c r="HF27" s="90"/>
      <c r="HG27" s="90"/>
      <c r="HH27" s="90"/>
      <c r="HI27" s="90"/>
      <c r="HJ27" s="90"/>
      <c r="HK27" s="90"/>
      <c r="HL27" s="90"/>
      <c r="HM27" s="90"/>
      <c r="HN27" s="90"/>
      <c r="HO27" s="90"/>
      <c r="HP27" s="90"/>
      <c r="HQ27" s="90"/>
      <c r="HR27" s="90"/>
      <c r="HS27" s="90"/>
      <c r="HT27" s="90"/>
      <c r="HU27" s="90"/>
      <c r="HV27" s="90"/>
      <c r="HW27" s="90"/>
      <c r="HX27" s="90"/>
      <c r="HY27" s="90"/>
      <c r="HZ27" s="90"/>
      <c r="IA27" s="90"/>
      <c r="IB27" s="90"/>
      <c r="IC27" s="90"/>
      <c r="ID27" s="90"/>
      <c r="IE27" s="90"/>
      <c r="IF27" s="90"/>
      <c r="IG27" s="90"/>
      <c r="IH27" s="90"/>
      <c r="II27" s="90"/>
      <c r="IJ27" s="90"/>
      <c r="IK27" s="90"/>
      <c r="IL27" s="90"/>
      <c r="IM27" s="90"/>
      <c r="IN27" s="90"/>
      <c r="IO27" s="90"/>
      <c r="IP27" s="90"/>
      <c r="IQ27" s="90"/>
      <c r="IR27" s="90"/>
      <c r="IS27" s="90"/>
      <c r="IT27" s="90"/>
      <c r="IU27" s="90"/>
      <c r="IV27" s="90"/>
      <c r="IW27" s="90"/>
      <c r="IX27" s="90"/>
      <c r="IY27" s="90"/>
      <c r="IZ27" s="90"/>
      <c r="JA27" s="90"/>
    </row>
    <row r="28" spans="1:261" s="91" customFormat="1" ht="18" customHeight="1" x14ac:dyDescent="0.25">
      <c r="A28" s="530"/>
      <c r="B28" s="553"/>
      <c r="C28" s="544"/>
      <c r="D28" s="562"/>
      <c r="E28" s="535"/>
      <c r="F28" s="186">
        <v>123</v>
      </c>
      <c r="G28" s="187" t="str">
        <f>IF(F28=0,"",LOOKUP(F28,Sailor_No,Sailor_Name))</f>
        <v>Joppe Guns</v>
      </c>
      <c r="H28" s="193">
        <v>76</v>
      </c>
      <c r="I28" s="187" t="str">
        <f>IF(H28=0,"",LOOKUP(H28,Sailor_No,Sailor_Name))</f>
        <v>Frederik van Dijk</v>
      </c>
      <c r="J28" s="569"/>
      <c r="K28" s="664"/>
      <c r="L28" s="664"/>
      <c r="M28" s="664"/>
      <c r="N28" s="85"/>
      <c r="O28" s="642"/>
      <c r="P28" s="202">
        <v>76</v>
      </c>
      <c r="Q28" s="187" t="str">
        <f>IF(P28=0,"",LOOKUP(P28,Sailor_No,Sailor_Name))</f>
        <v>Frederik van Dijk</v>
      </c>
      <c r="R28" s="190">
        <v>193</v>
      </c>
      <c r="S28" s="187" t="str">
        <f>IF(R28=0,"",LOOKUP(R28,Sailor_No,Sailor_Name))</f>
        <v>Ralph Dureegger</v>
      </c>
      <c r="T28" s="220">
        <v>5</v>
      </c>
      <c r="U28" s="220" t="s">
        <v>483</v>
      </c>
      <c r="V28" s="220" t="s">
        <v>478</v>
      </c>
      <c r="W28" s="85"/>
      <c r="X28" s="696">
        <f t="shared" ref="X28" si="43">SUM(W28:W30)</f>
        <v>0</v>
      </c>
      <c r="Y28" s="546" t="str">
        <f>IF(E27="N",$H$53,IF(E28="Y",0,"-"))</f>
        <v>-</v>
      </c>
      <c r="Z28" s="191"/>
      <c r="AA28" s="191"/>
      <c r="AB28" s="191"/>
      <c r="AC28" s="191"/>
      <c r="AD28" s="191"/>
      <c r="AE28" s="192"/>
      <c r="AF28" s="531">
        <f>SUM(Y28:AE30)</f>
        <v>0</v>
      </c>
      <c r="AG28" s="586"/>
      <c r="AH28" s="583"/>
      <c r="AI28" s="702"/>
      <c r="AJ28" s="705"/>
      <c r="AK28" s="672"/>
      <c r="AL28" s="206"/>
      <c r="AM28" s="92" t="str">
        <f t="shared" si="10"/>
        <v>Joppe Guns</v>
      </c>
      <c r="AN28" s="93" t="str">
        <f t="shared" si="4"/>
        <v>Frederik van Dijk</v>
      </c>
      <c r="AO28" s="136"/>
      <c r="AP28" s="136"/>
      <c r="AQ28" s="136"/>
      <c r="AR28" s="136"/>
      <c r="AS28" s="136"/>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c r="BZ28" s="90"/>
      <c r="CA28" s="90"/>
      <c r="CB28" s="90"/>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c r="EW28" s="90"/>
      <c r="EX28" s="90"/>
      <c r="EY28" s="90"/>
      <c r="EZ28" s="90"/>
      <c r="FA28" s="90"/>
      <c r="FB28" s="90"/>
      <c r="FC28" s="90"/>
      <c r="FD28" s="90"/>
      <c r="FE28" s="90"/>
      <c r="FF28" s="90"/>
      <c r="FG28" s="90"/>
      <c r="FH28" s="90"/>
      <c r="FI28" s="90"/>
      <c r="FJ28" s="90"/>
      <c r="FK28" s="90"/>
      <c r="FL28" s="90"/>
      <c r="FM28" s="90"/>
      <c r="FN28" s="90"/>
      <c r="FO28" s="90"/>
      <c r="FP28" s="90"/>
      <c r="FQ28" s="90"/>
      <c r="FR28" s="90"/>
      <c r="FS28" s="90"/>
      <c r="FT28" s="90"/>
      <c r="FU28" s="90"/>
      <c r="FV28" s="90"/>
      <c r="FW28" s="90"/>
      <c r="FX28" s="90"/>
      <c r="FY28" s="90"/>
      <c r="FZ28" s="90"/>
      <c r="GA28" s="90"/>
      <c r="GB28" s="90"/>
      <c r="GC28" s="90"/>
      <c r="GD28" s="90"/>
      <c r="GE28" s="90"/>
      <c r="GF28" s="90"/>
      <c r="GG28" s="90"/>
      <c r="GH28" s="90"/>
      <c r="GI28" s="90"/>
      <c r="GJ28" s="90"/>
      <c r="GK28" s="90"/>
      <c r="GL28" s="90"/>
      <c r="GM28" s="90"/>
      <c r="GN28" s="90"/>
      <c r="GO28" s="90"/>
      <c r="GP28" s="90"/>
      <c r="GQ28" s="90"/>
      <c r="GR28" s="90"/>
      <c r="GS28" s="90"/>
      <c r="GT28" s="90"/>
      <c r="GU28" s="90"/>
      <c r="GV28" s="90"/>
      <c r="GW28" s="90"/>
      <c r="GX28" s="90"/>
      <c r="GY28" s="90"/>
      <c r="GZ28" s="90"/>
      <c r="HA28" s="90"/>
      <c r="HB28" s="90"/>
      <c r="HC28" s="90"/>
      <c r="HD28" s="90"/>
      <c r="HE28" s="90"/>
      <c r="HF28" s="90"/>
      <c r="HG28" s="90"/>
      <c r="HH28" s="90"/>
      <c r="HI28" s="90"/>
      <c r="HJ28" s="90"/>
      <c r="HK28" s="90"/>
      <c r="HL28" s="90"/>
      <c r="HM28" s="90"/>
      <c r="HN28" s="90"/>
      <c r="HO28" s="90"/>
      <c r="HP28" s="90"/>
      <c r="HQ28" s="90"/>
      <c r="HR28" s="90"/>
      <c r="HS28" s="90"/>
      <c r="HT28" s="90"/>
      <c r="HU28" s="90"/>
      <c r="HV28" s="90"/>
      <c r="HW28" s="90"/>
      <c r="HX28" s="90"/>
      <c r="HY28" s="90"/>
      <c r="HZ28" s="90"/>
      <c r="IA28" s="90"/>
      <c r="IB28" s="90"/>
      <c r="IC28" s="90"/>
      <c r="ID28" s="90"/>
      <c r="IE28" s="90"/>
      <c r="IF28" s="90"/>
      <c r="IG28" s="90"/>
      <c r="IH28" s="90"/>
      <c r="II28" s="90"/>
      <c r="IJ28" s="90"/>
      <c r="IK28" s="90"/>
      <c r="IL28" s="90"/>
      <c r="IM28" s="90"/>
      <c r="IN28" s="90"/>
      <c r="IO28" s="90"/>
      <c r="IP28" s="90"/>
      <c r="IQ28" s="90"/>
      <c r="IR28" s="90"/>
      <c r="IS28" s="90"/>
      <c r="IT28" s="90"/>
      <c r="IU28" s="90"/>
      <c r="IV28" s="90"/>
      <c r="IW28" s="90"/>
      <c r="IX28" s="90"/>
      <c r="IY28" s="90"/>
      <c r="IZ28" s="90"/>
      <c r="JA28" s="90"/>
    </row>
    <row r="29" spans="1:261" s="91" customFormat="1" ht="18" customHeight="1" x14ac:dyDescent="0.25">
      <c r="A29" s="530"/>
      <c r="B29" s="553"/>
      <c r="C29" s="544"/>
      <c r="D29" s="562"/>
      <c r="E29" s="535"/>
      <c r="F29" s="186"/>
      <c r="G29" s="187" t="str">
        <f>IF(F29=0,"",LOOKUP(F29,Sailor_No,Sailor_Name))</f>
        <v/>
      </c>
      <c r="H29" s="193"/>
      <c r="I29" s="187" t="str">
        <f>IF(H29=0,"",LOOKUP(H29,Sailor_No,Sailor_Name))</f>
        <v/>
      </c>
      <c r="J29" s="567" t="s">
        <v>456</v>
      </c>
      <c r="K29" s="644">
        <f>IF(K27&lt;=15,K27,LOOKUP(K27,$I$53:$I$62,$L$53:$L$62))</f>
        <v>5</v>
      </c>
      <c r="L29" s="644">
        <f>IF(L27&lt;=15,L27,LOOKUP(L27,$I$53:$I$62,$L$53:$L$62))</f>
        <v>6</v>
      </c>
      <c r="M29" s="644">
        <f>IF(M27&lt;=15,M27,LOOKUP(M27,$I$53:$I$62,$L$53:$L$62))</f>
        <v>6</v>
      </c>
      <c r="N29" s="85"/>
      <c r="O29" s="642"/>
      <c r="P29" s="202"/>
      <c r="Q29" s="187" t="str">
        <f>IF(P29=0,"",LOOKUP(P29,Sailor_No,Sailor_Name))</f>
        <v/>
      </c>
      <c r="R29" s="190"/>
      <c r="S29" s="187" t="str">
        <f>IF(R29=0,"",LOOKUP(R29,Sailor_No,Sailor_Name))</f>
        <v/>
      </c>
      <c r="T29" s="666">
        <f>IF(T28&lt;=15,T28,LOOKUP(T28,$I$53:$I$62,$L$53:$L$62))</f>
        <v>5</v>
      </c>
      <c r="U29" s="666">
        <v>6</v>
      </c>
      <c r="V29" s="666">
        <f>IF(V28&lt;=15,V28,LOOKUP(V28,$I$53:$I$62,$L$53:$L$62))</f>
        <v>14</v>
      </c>
      <c r="W29" s="85"/>
      <c r="X29" s="696"/>
      <c r="Y29" s="547"/>
      <c r="Z29" s="191"/>
      <c r="AA29" s="191"/>
      <c r="AB29" s="191"/>
      <c r="AC29" s="191"/>
      <c r="AD29" s="191"/>
      <c r="AE29" s="192"/>
      <c r="AF29" s="532"/>
      <c r="AG29" s="586"/>
      <c r="AH29" s="583"/>
      <c r="AI29" s="702"/>
      <c r="AJ29" s="705"/>
      <c r="AK29" s="672"/>
      <c r="AL29" s="206"/>
      <c r="AM29" s="94" t="str">
        <f t="shared" si="10"/>
        <v/>
      </c>
      <c r="AN29" s="95" t="str">
        <f t="shared" si="4"/>
        <v/>
      </c>
      <c r="AO29" s="136"/>
      <c r="AP29" s="136"/>
      <c r="AQ29" s="136"/>
      <c r="AR29" s="136"/>
      <c r="AS29" s="136"/>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c r="BY29" s="90"/>
      <c r="BZ29" s="90"/>
      <c r="CA29" s="90"/>
      <c r="CB29" s="90"/>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c r="EO29" s="90"/>
      <c r="EP29" s="90"/>
      <c r="EQ29" s="90"/>
      <c r="ER29" s="90"/>
      <c r="ES29" s="90"/>
      <c r="ET29" s="90"/>
      <c r="EU29" s="90"/>
      <c r="EV29" s="90"/>
      <c r="EW29" s="90"/>
      <c r="EX29" s="90"/>
      <c r="EY29" s="90"/>
      <c r="EZ29" s="90"/>
      <c r="FA29" s="90"/>
      <c r="FB29" s="90"/>
      <c r="FC29" s="90"/>
      <c r="FD29" s="90"/>
      <c r="FE29" s="90"/>
      <c r="FF29" s="90"/>
      <c r="FG29" s="90"/>
      <c r="FH29" s="90"/>
      <c r="FI29" s="90"/>
      <c r="FJ29" s="90"/>
      <c r="FK29" s="90"/>
      <c r="FL29" s="90"/>
      <c r="FM29" s="90"/>
      <c r="FN29" s="90"/>
      <c r="FO29" s="90"/>
      <c r="FP29" s="90"/>
      <c r="FQ29" s="90"/>
      <c r="FR29" s="90"/>
      <c r="FS29" s="90"/>
      <c r="FT29" s="90"/>
      <c r="FU29" s="90"/>
      <c r="FV29" s="90"/>
      <c r="FW29" s="90"/>
      <c r="FX29" s="90"/>
      <c r="FY29" s="90"/>
      <c r="FZ29" s="90"/>
      <c r="GA29" s="90"/>
      <c r="GB29" s="90"/>
      <c r="GC29" s="90"/>
      <c r="GD29" s="90"/>
      <c r="GE29" s="90"/>
      <c r="GF29" s="90"/>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90"/>
      <c r="ID29" s="90"/>
      <c r="IE29" s="90"/>
      <c r="IF29" s="90"/>
      <c r="IG29" s="90"/>
      <c r="IH29" s="90"/>
      <c r="II29" s="90"/>
      <c r="IJ29" s="90"/>
      <c r="IK29" s="90"/>
      <c r="IL29" s="90"/>
      <c r="IM29" s="90"/>
      <c r="IN29" s="90"/>
      <c r="IO29" s="90"/>
      <c r="IP29" s="90"/>
      <c r="IQ29" s="90"/>
      <c r="IR29" s="90"/>
      <c r="IS29" s="90"/>
      <c r="IT29" s="90"/>
      <c r="IU29" s="90"/>
      <c r="IV29" s="90"/>
      <c r="IW29" s="90"/>
      <c r="IX29" s="90"/>
      <c r="IY29" s="90"/>
      <c r="IZ29" s="90"/>
      <c r="JA29" s="90"/>
    </row>
    <row r="30" spans="1:261" s="91" customFormat="1" ht="18" customHeight="1" thickBot="1" x14ac:dyDescent="0.3">
      <c r="A30" s="530"/>
      <c r="B30" s="554"/>
      <c r="C30" s="545"/>
      <c r="D30" s="563"/>
      <c r="E30" s="536"/>
      <c r="F30" s="186"/>
      <c r="G30" s="187" t="str">
        <f>IF(F30=0,"",LOOKUP(F30,Sailor_No,Sailor_Name))</f>
        <v/>
      </c>
      <c r="H30" s="193"/>
      <c r="I30" s="187" t="str">
        <f>IF(H30=0,"",LOOKUP(H30,Sailor_No,Sailor_Name))</f>
        <v/>
      </c>
      <c r="J30" s="568"/>
      <c r="K30" s="645"/>
      <c r="L30" s="645"/>
      <c r="M30" s="645"/>
      <c r="N30" s="85"/>
      <c r="O30" s="643"/>
      <c r="P30" s="202"/>
      <c r="Q30" s="187" t="str">
        <f>IF(P30=0,"",LOOKUP(P30,Sailor_No,Sailor_Name))</f>
        <v/>
      </c>
      <c r="R30" s="190"/>
      <c r="S30" s="187" t="str">
        <f>IF(R30=0,"",LOOKUP(R30,Sailor_No,Sailor_Name))</f>
        <v/>
      </c>
      <c r="T30" s="645"/>
      <c r="U30" s="645"/>
      <c r="V30" s="645"/>
      <c r="W30" s="85"/>
      <c r="X30" s="697"/>
      <c r="Y30" s="548"/>
      <c r="Z30" s="191"/>
      <c r="AA30" s="191"/>
      <c r="AB30" s="191"/>
      <c r="AC30" s="191"/>
      <c r="AD30" s="191"/>
      <c r="AE30" s="192"/>
      <c r="AF30" s="572"/>
      <c r="AG30" s="587"/>
      <c r="AH30" s="584"/>
      <c r="AI30" s="703"/>
      <c r="AJ30" s="706"/>
      <c r="AK30" s="676"/>
      <c r="AL30" s="206"/>
      <c r="AM30" s="98" t="str">
        <f t="shared" si="10"/>
        <v/>
      </c>
      <c r="AN30" s="99" t="str">
        <f t="shared" si="4"/>
        <v/>
      </c>
      <c r="AO30" s="136"/>
      <c r="AP30" s="136"/>
      <c r="AQ30" s="136"/>
      <c r="AR30" s="136"/>
      <c r="AS30" s="136"/>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c r="BY30" s="90"/>
      <c r="BZ30" s="90"/>
      <c r="CA30" s="90"/>
      <c r="CB30" s="90"/>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90"/>
      <c r="DX30" s="90"/>
      <c r="DY30" s="90"/>
      <c r="DZ30" s="90"/>
      <c r="EA30" s="90"/>
      <c r="EB30" s="90"/>
      <c r="EC30" s="90"/>
      <c r="ED30" s="90"/>
      <c r="EE30" s="90"/>
      <c r="EF30" s="90"/>
      <c r="EG30" s="90"/>
      <c r="EH30" s="90"/>
      <c r="EI30" s="90"/>
      <c r="EJ30" s="90"/>
      <c r="EK30" s="90"/>
      <c r="EL30" s="90"/>
      <c r="EM30" s="90"/>
      <c r="EN30" s="90"/>
      <c r="EO30" s="90"/>
      <c r="EP30" s="90"/>
      <c r="EQ30" s="90"/>
      <c r="ER30" s="90"/>
      <c r="ES30" s="90"/>
      <c r="ET30" s="90"/>
      <c r="EU30" s="90"/>
      <c r="EV30" s="90"/>
      <c r="EW30" s="90"/>
      <c r="EX30" s="90"/>
      <c r="EY30" s="90"/>
      <c r="EZ30" s="90"/>
      <c r="FA30" s="90"/>
      <c r="FB30" s="90"/>
      <c r="FC30" s="90"/>
      <c r="FD30" s="90"/>
      <c r="FE30" s="90"/>
      <c r="FF30" s="90"/>
      <c r="FG30" s="90"/>
      <c r="FH30" s="90"/>
      <c r="FI30" s="90"/>
      <c r="FJ30" s="90"/>
      <c r="FK30" s="90"/>
      <c r="FL30" s="90"/>
      <c r="FM30" s="90"/>
      <c r="FN30" s="90"/>
      <c r="FO30" s="90"/>
      <c r="FP30" s="90"/>
      <c r="FQ30" s="90"/>
      <c r="FR30" s="90"/>
      <c r="FS30" s="90"/>
      <c r="FT30" s="90"/>
      <c r="FU30" s="90"/>
      <c r="FV30" s="90"/>
      <c r="FW30" s="90"/>
      <c r="FX30" s="90"/>
      <c r="FY30" s="90"/>
      <c r="FZ30" s="90"/>
      <c r="GA30" s="90"/>
      <c r="GB30" s="90"/>
      <c r="GC30" s="90"/>
      <c r="GD30" s="90"/>
      <c r="GE30" s="90"/>
      <c r="GF30" s="90"/>
      <c r="GG30" s="90"/>
      <c r="GH30" s="90"/>
      <c r="GI30" s="90"/>
      <c r="GJ30" s="90"/>
      <c r="GK30" s="90"/>
      <c r="GL30" s="90"/>
      <c r="GM30" s="90"/>
      <c r="GN30" s="90"/>
      <c r="GO30" s="90"/>
      <c r="GP30" s="90"/>
      <c r="GQ30" s="90"/>
      <c r="GR30" s="90"/>
      <c r="GS30" s="90"/>
      <c r="GT30" s="90"/>
      <c r="GU30" s="90"/>
      <c r="GV30" s="90"/>
      <c r="GW30" s="90"/>
      <c r="GX30" s="90"/>
      <c r="GY30" s="90"/>
      <c r="GZ30" s="90"/>
      <c r="HA30" s="90"/>
      <c r="HB30" s="90"/>
      <c r="HC30" s="90"/>
      <c r="HD30" s="90"/>
      <c r="HE30" s="90"/>
      <c r="HF30" s="90"/>
      <c r="HG30" s="90"/>
      <c r="HH30" s="90"/>
      <c r="HI30" s="90"/>
      <c r="HJ30" s="90"/>
      <c r="HK30" s="90"/>
      <c r="HL30" s="90"/>
      <c r="HM30" s="90"/>
      <c r="HN30" s="90"/>
      <c r="HO30" s="90"/>
      <c r="HP30" s="90"/>
      <c r="HQ30" s="90"/>
      <c r="HR30" s="90"/>
      <c r="HS30" s="90"/>
      <c r="HT30" s="90"/>
      <c r="HU30" s="90"/>
      <c r="HV30" s="90"/>
      <c r="HW30" s="90"/>
      <c r="HX30" s="90"/>
      <c r="HY30" s="90"/>
      <c r="HZ30" s="90"/>
      <c r="IA30" s="90"/>
      <c r="IB30" s="90"/>
      <c r="IC30" s="90"/>
      <c r="ID30" s="90"/>
      <c r="IE30" s="90"/>
      <c r="IF30" s="90"/>
      <c r="IG30" s="90"/>
      <c r="IH30" s="90"/>
      <c r="II30" s="90"/>
      <c r="IJ30" s="90"/>
      <c r="IK30" s="90"/>
      <c r="IL30" s="90"/>
      <c r="IM30" s="90"/>
      <c r="IN30" s="90"/>
      <c r="IO30" s="90"/>
      <c r="IP30" s="90"/>
      <c r="IQ30" s="90"/>
      <c r="IR30" s="90"/>
      <c r="IS30" s="90"/>
      <c r="IT30" s="90"/>
      <c r="IU30" s="90"/>
      <c r="IV30" s="90"/>
      <c r="IW30" s="90"/>
      <c r="IX30" s="90"/>
      <c r="IY30" s="90"/>
      <c r="IZ30" s="90"/>
      <c r="JA30" s="90"/>
    </row>
    <row r="31" spans="1:261" s="91" customFormat="1" ht="18" customHeight="1" x14ac:dyDescent="0.2">
      <c r="A31" s="530">
        <v>8</v>
      </c>
      <c r="B31" s="555" t="str">
        <f>LOOKUP(A31,Team_No,Team_Names_1)</f>
        <v>Aeolus-1</v>
      </c>
      <c r="C31" s="543" t="str">
        <f>'Boat allocation &amp; OOD'!C11</f>
        <v>DD</v>
      </c>
      <c r="D31" s="561">
        <f>IF(C31=0,"",LOOKUP(C31,Hobie_No,Sail_No))</f>
        <v>682</v>
      </c>
      <c r="E31" s="537"/>
      <c r="F31" s="210"/>
      <c r="G31" s="211"/>
      <c r="H31" s="212"/>
      <c r="I31" s="211"/>
      <c r="J31" s="561" t="s">
        <v>1047</v>
      </c>
      <c r="K31" s="663">
        <v>1</v>
      </c>
      <c r="L31" s="663">
        <v>1</v>
      </c>
      <c r="M31" s="663">
        <v>1</v>
      </c>
      <c r="N31" s="169"/>
      <c r="O31" s="641">
        <f t="shared" ref="O31" si="44">SUM(K33:M34)</f>
        <v>3</v>
      </c>
      <c r="P31" s="213"/>
      <c r="Q31" s="211"/>
      <c r="R31" s="214"/>
      <c r="S31" s="211"/>
      <c r="T31" s="690">
        <v>2</v>
      </c>
      <c r="U31" s="690" t="s">
        <v>483</v>
      </c>
      <c r="V31" s="690" t="s">
        <v>478</v>
      </c>
      <c r="W31" s="215"/>
      <c r="X31" s="695">
        <f t="shared" ref="X31" si="45">SUM(T33:V34)</f>
        <v>22</v>
      </c>
      <c r="Y31" s="216"/>
      <c r="Z31" s="217"/>
      <c r="AA31" s="217"/>
      <c r="AB31" s="217"/>
      <c r="AC31" s="217"/>
      <c r="AD31" s="217"/>
      <c r="AE31" s="218"/>
      <c r="AF31" s="235"/>
      <c r="AG31" s="585">
        <f t="shared" ref="AG31" si="46">O31</f>
        <v>3</v>
      </c>
      <c r="AH31" s="582">
        <f t="shared" ref="AH31" si="47">X31</f>
        <v>22</v>
      </c>
      <c r="AI31" s="701">
        <f t="shared" ref="AI31" si="48">SUM(AF31:AH34)</f>
        <v>25</v>
      </c>
      <c r="AJ31" s="704">
        <f t="shared" ref="AJ31" si="49">RANK(AI31,$AI$3:$AI$50,1)</f>
        <v>3</v>
      </c>
      <c r="AK31" s="671"/>
      <c r="AL31" s="205"/>
      <c r="AM31" s="528" t="str">
        <f>IF(B31=0,"",LOOKUP(A31,Team_No,Team_Names_2))</f>
        <v>Aeolus-1</v>
      </c>
      <c r="AN31" s="529"/>
      <c r="AO31" s="136"/>
      <c r="AP31" s="136"/>
      <c r="AQ31" s="136"/>
      <c r="AR31" s="136"/>
      <c r="AS31" s="136"/>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90"/>
      <c r="EF31" s="90"/>
      <c r="EG31" s="90"/>
      <c r="EH31" s="90"/>
      <c r="EI31" s="90"/>
      <c r="EJ31" s="90"/>
      <c r="EK31" s="90"/>
      <c r="EL31" s="90"/>
      <c r="EM31" s="90"/>
      <c r="EN31" s="90"/>
      <c r="EO31" s="90"/>
      <c r="EP31" s="90"/>
      <c r="EQ31" s="90"/>
      <c r="ER31" s="90"/>
      <c r="ES31" s="90"/>
      <c r="ET31" s="90"/>
      <c r="EU31" s="90"/>
      <c r="EV31" s="90"/>
      <c r="EW31" s="90"/>
      <c r="EX31" s="90"/>
      <c r="EY31" s="90"/>
      <c r="EZ31" s="90"/>
      <c r="FA31" s="90"/>
      <c r="FB31" s="90"/>
      <c r="FC31" s="90"/>
      <c r="FD31" s="90"/>
      <c r="FE31" s="90"/>
      <c r="FF31" s="90"/>
      <c r="FG31" s="90"/>
      <c r="FH31" s="90"/>
      <c r="FI31" s="90"/>
      <c r="FJ31" s="90"/>
      <c r="FK31" s="90"/>
      <c r="FL31" s="90"/>
      <c r="FM31" s="90"/>
      <c r="FN31" s="90"/>
      <c r="FO31" s="90"/>
      <c r="FP31" s="90"/>
      <c r="FQ31" s="90"/>
      <c r="FR31" s="90"/>
      <c r="FS31" s="90"/>
      <c r="FT31" s="90"/>
      <c r="FU31" s="90"/>
      <c r="FV31" s="90"/>
      <c r="FW31" s="90"/>
      <c r="FX31" s="90"/>
      <c r="FY31" s="90"/>
      <c r="FZ31" s="90"/>
      <c r="GA31" s="90"/>
      <c r="GB31" s="90"/>
      <c r="GC31" s="90"/>
      <c r="GD31" s="90"/>
      <c r="GE31" s="90"/>
      <c r="GF31" s="90"/>
      <c r="GG31" s="90"/>
      <c r="GH31" s="90"/>
      <c r="GI31" s="90"/>
      <c r="GJ31" s="90"/>
      <c r="GK31" s="90"/>
      <c r="GL31" s="90"/>
      <c r="GM31" s="90"/>
      <c r="GN31" s="90"/>
      <c r="GO31" s="90"/>
      <c r="GP31" s="90"/>
      <c r="GQ31" s="90"/>
      <c r="GR31" s="90"/>
      <c r="GS31" s="90"/>
      <c r="GT31" s="90"/>
      <c r="GU31" s="90"/>
      <c r="GV31" s="90"/>
      <c r="GW31" s="90"/>
      <c r="GX31" s="90"/>
      <c r="GY31" s="90"/>
      <c r="GZ31" s="90"/>
      <c r="HA31" s="90"/>
      <c r="HB31" s="90"/>
      <c r="HC31" s="90"/>
      <c r="HD31" s="90"/>
      <c r="HE31" s="90"/>
      <c r="HF31" s="90"/>
      <c r="HG31" s="90"/>
      <c r="HH31" s="90"/>
      <c r="HI31" s="90"/>
      <c r="HJ31" s="90"/>
      <c r="HK31" s="90"/>
      <c r="HL31" s="90"/>
      <c r="HM31" s="90"/>
      <c r="HN31" s="90"/>
      <c r="HO31" s="90"/>
      <c r="HP31" s="90"/>
      <c r="HQ31" s="90"/>
      <c r="HR31" s="90"/>
      <c r="HS31" s="90"/>
      <c r="HT31" s="90"/>
      <c r="HU31" s="90"/>
      <c r="HV31" s="90"/>
      <c r="HW31" s="90"/>
      <c r="HX31" s="90"/>
      <c r="HY31" s="90"/>
      <c r="HZ31" s="90"/>
      <c r="IA31" s="90"/>
      <c r="IB31" s="90"/>
      <c r="IC31" s="90"/>
      <c r="ID31" s="90"/>
      <c r="IE31" s="90"/>
      <c r="IF31" s="90"/>
      <c r="IG31" s="90"/>
      <c r="IH31" s="90"/>
      <c r="II31" s="90"/>
      <c r="IJ31" s="90"/>
      <c r="IK31" s="90"/>
      <c r="IL31" s="90"/>
      <c r="IM31" s="90"/>
      <c r="IN31" s="90"/>
      <c r="IO31" s="90"/>
      <c r="IP31" s="90"/>
      <c r="IQ31" s="90"/>
      <c r="IR31" s="90"/>
      <c r="IS31" s="90"/>
      <c r="IT31" s="90"/>
      <c r="IU31" s="90"/>
      <c r="IV31" s="90"/>
      <c r="IW31" s="90"/>
      <c r="IX31" s="90"/>
      <c r="IY31" s="90"/>
      <c r="IZ31" s="90"/>
      <c r="JA31" s="90"/>
    </row>
    <row r="32" spans="1:261" s="91" customFormat="1" ht="18" customHeight="1" x14ac:dyDescent="0.25">
      <c r="A32" s="530"/>
      <c r="B32" s="556"/>
      <c r="C32" s="544"/>
      <c r="D32" s="562"/>
      <c r="E32" s="538"/>
      <c r="F32" s="186">
        <v>197</v>
      </c>
      <c r="G32" s="187" t="str">
        <f>IF(F32=0,"",LOOKUP(F32,Sailor_No,Sailor_Name))</f>
        <v>Rob Nieuwenhuijs</v>
      </c>
      <c r="H32" s="193">
        <v>180</v>
      </c>
      <c r="I32" s="187" t="str">
        <f>IF(H32=0,"",LOOKUP(H32,Sailor_No,Sailor_Name))</f>
        <v>Michiel Nieuwenhuijs</v>
      </c>
      <c r="J32" s="569"/>
      <c r="K32" s="664"/>
      <c r="L32" s="664"/>
      <c r="M32" s="664"/>
      <c r="N32" s="85"/>
      <c r="O32" s="642"/>
      <c r="P32" s="202">
        <v>83</v>
      </c>
      <c r="Q32" s="187" t="str">
        <f>IF(P32=0,"",LOOKUP(P32,Sailor_No,Sailor_Name))</f>
        <v>Giles Brinsley</v>
      </c>
      <c r="R32" s="190">
        <v>33</v>
      </c>
      <c r="S32" s="187" t="str">
        <f>IF(R32=0,"",LOOKUP(R32,Sailor_No,Sailor_Name))</f>
        <v>Chiara Cei</v>
      </c>
      <c r="T32" s="694"/>
      <c r="U32" s="693"/>
      <c r="V32" s="693"/>
      <c r="W32" s="85"/>
      <c r="X32" s="696">
        <f t="shared" ref="X32" si="50">SUM(W32:W34)</f>
        <v>0</v>
      </c>
      <c r="Y32" s="546" t="str">
        <f>IF(E31="N",$H$53,IF(E32="Y",0,"-"))</f>
        <v>-</v>
      </c>
      <c r="Z32" s="191"/>
      <c r="AA32" s="191"/>
      <c r="AB32" s="191"/>
      <c r="AC32" s="191"/>
      <c r="AD32" s="191"/>
      <c r="AE32" s="192"/>
      <c r="AF32" s="531">
        <f>SUM(Y32:AE34)</f>
        <v>0</v>
      </c>
      <c r="AG32" s="586"/>
      <c r="AH32" s="583"/>
      <c r="AI32" s="702"/>
      <c r="AJ32" s="705"/>
      <c r="AK32" s="672"/>
      <c r="AL32" s="206"/>
      <c r="AM32" s="92" t="str">
        <f t="shared" si="10"/>
        <v>Rob Nieuwenhuijs</v>
      </c>
      <c r="AN32" s="93" t="str">
        <f t="shared" si="4"/>
        <v>Giles Brinsley</v>
      </c>
      <c r="AO32" s="136"/>
      <c r="AP32" s="136"/>
      <c r="AQ32" s="136"/>
      <c r="AR32" s="136"/>
      <c r="AS32" s="136"/>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0"/>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c r="DJ32" s="90"/>
      <c r="DK32" s="90"/>
      <c r="DL32" s="90"/>
      <c r="DM32" s="90"/>
      <c r="DN32" s="90"/>
      <c r="DO32" s="90"/>
      <c r="DP32" s="90"/>
      <c r="DQ32" s="90"/>
      <c r="DR32" s="90"/>
      <c r="DS32" s="90"/>
      <c r="DT32" s="90"/>
      <c r="DU32" s="90"/>
      <c r="DV32" s="90"/>
      <c r="DW32" s="90"/>
      <c r="DX32" s="90"/>
      <c r="DY32" s="90"/>
      <c r="DZ32" s="90"/>
      <c r="EA32" s="90"/>
      <c r="EB32" s="90"/>
      <c r="EC32" s="90"/>
      <c r="ED32" s="90"/>
      <c r="EE32" s="90"/>
      <c r="EF32" s="90"/>
      <c r="EG32" s="90"/>
      <c r="EH32" s="90"/>
      <c r="EI32" s="90"/>
      <c r="EJ32" s="90"/>
      <c r="EK32" s="90"/>
      <c r="EL32" s="90"/>
      <c r="EM32" s="90"/>
      <c r="EN32" s="90"/>
      <c r="EO32" s="90"/>
      <c r="EP32" s="90"/>
      <c r="EQ32" s="90"/>
      <c r="ER32" s="90"/>
      <c r="ES32" s="90"/>
      <c r="ET32" s="90"/>
      <c r="EU32" s="90"/>
      <c r="EV32" s="90"/>
      <c r="EW32" s="90"/>
      <c r="EX32" s="90"/>
      <c r="EY32" s="90"/>
      <c r="EZ32" s="90"/>
      <c r="FA32" s="90"/>
      <c r="FB32" s="90"/>
      <c r="FC32" s="90"/>
      <c r="FD32" s="90"/>
      <c r="FE32" s="90"/>
      <c r="FF32" s="90"/>
      <c r="FG32" s="90"/>
      <c r="FH32" s="90"/>
      <c r="FI32" s="90"/>
      <c r="FJ32" s="90"/>
      <c r="FK32" s="90"/>
      <c r="FL32" s="90"/>
      <c r="FM32" s="90"/>
      <c r="FN32" s="90"/>
      <c r="FO32" s="90"/>
      <c r="FP32" s="90"/>
      <c r="FQ32" s="90"/>
      <c r="FR32" s="90"/>
      <c r="FS32" s="90"/>
      <c r="FT32" s="90"/>
      <c r="FU32" s="90"/>
      <c r="FV32" s="90"/>
      <c r="FW32" s="90"/>
      <c r="FX32" s="90"/>
      <c r="FY32" s="90"/>
      <c r="FZ32" s="90"/>
      <c r="GA32" s="90"/>
      <c r="GB32" s="90"/>
      <c r="GC32" s="90"/>
      <c r="GD32" s="90"/>
      <c r="GE32" s="90"/>
      <c r="GF32" s="90"/>
      <c r="GG32" s="90"/>
      <c r="GH32" s="90"/>
      <c r="GI32" s="90"/>
      <c r="GJ32" s="90"/>
      <c r="GK32" s="90"/>
      <c r="GL32" s="90"/>
      <c r="GM32" s="90"/>
      <c r="GN32" s="90"/>
      <c r="GO32" s="90"/>
      <c r="GP32" s="90"/>
      <c r="GQ32" s="90"/>
      <c r="GR32" s="90"/>
      <c r="GS32" s="90"/>
      <c r="GT32" s="90"/>
      <c r="GU32" s="90"/>
      <c r="GV32" s="90"/>
      <c r="GW32" s="90"/>
      <c r="GX32" s="90"/>
      <c r="GY32" s="90"/>
      <c r="GZ32" s="90"/>
      <c r="HA32" s="90"/>
      <c r="HB32" s="90"/>
      <c r="HC32" s="90"/>
      <c r="HD32" s="90"/>
      <c r="HE32" s="90"/>
      <c r="HF32" s="90"/>
      <c r="HG32" s="90"/>
      <c r="HH32" s="90"/>
      <c r="HI32" s="90"/>
      <c r="HJ32" s="90"/>
      <c r="HK32" s="90"/>
      <c r="HL32" s="90"/>
      <c r="HM32" s="90"/>
      <c r="HN32" s="90"/>
      <c r="HO32" s="90"/>
      <c r="HP32" s="90"/>
      <c r="HQ32" s="90"/>
      <c r="HR32" s="90"/>
      <c r="HS32" s="90"/>
      <c r="HT32" s="90"/>
      <c r="HU32" s="90"/>
      <c r="HV32" s="90"/>
      <c r="HW32" s="90"/>
      <c r="HX32" s="90"/>
      <c r="HY32" s="90"/>
      <c r="HZ32" s="90"/>
      <c r="IA32" s="90"/>
      <c r="IB32" s="90"/>
      <c r="IC32" s="90"/>
      <c r="ID32" s="90"/>
      <c r="IE32" s="90"/>
      <c r="IF32" s="90"/>
      <c r="IG32" s="90"/>
      <c r="IH32" s="90"/>
      <c r="II32" s="90"/>
      <c r="IJ32" s="90"/>
      <c r="IK32" s="90"/>
      <c r="IL32" s="90"/>
      <c r="IM32" s="90"/>
      <c r="IN32" s="90"/>
      <c r="IO32" s="90"/>
      <c r="IP32" s="90"/>
      <c r="IQ32" s="90"/>
      <c r="IR32" s="90"/>
      <c r="IS32" s="90"/>
      <c r="IT32" s="90"/>
      <c r="IU32" s="90"/>
      <c r="IV32" s="90"/>
      <c r="IW32" s="90"/>
      <c r="IX32" s="90"/>
      <c r="IY32" s="90"/>
      <c r="IZ32" s="90"/>
      <c r="JA32" s="90"/>
    </row>
    <row r="33" spans="1:261" s="91" customFormat="1" ht="18" customHeight="1" x14ac:dyDescent="0.25">
      <c r="A33" s="530"/>
      <c r="B33" s="556"/>
      <c r="C33" s="544"/>
      <c r="D33" s="562"/>
      <c r="E33" s="538"/>
      <c r="F33" s="186"/>
      <c r="G33" s="187" t="str">
        <f>IF(F33=0,"",LOOKUP(F33,Sailor_No,Sailor_Name))</f>
        <v/>
      </c>
      <c r="H33" s="193"/>
      <c r="I33" s="187" t="str">
        <f>IF(H33=0,"",LOOKUP(H33,Sailor_No,Sailor_Name))</f>
        <v/>
      </c>
      <c r="J33" s="567" t="s">
        <v>456</v>
      </c>
      <c r="K33" s="644">
        <f>IF(K31&lt;=15,K31,LOOKUP(K31,$I$53:$I$62,$L$53:$L$62))</f>
        <v>1</v>
      </c>
      <c r="L33" s="644">
        <f>IF(L31&lt;=15,L31,LOOKUP(L31,$I$53:$I$62,$L$53:$L$62))</f>
        <v>1</v>
      </c>
      <c r="M33" s="644">
        <f>IF(M31&lt;=15,M31,LOOKUP(M31,$I$53:$I$62,$L$53:$L$62))</f>
        <v>1</v>
      </c>
      <c r="N33" s="85"/>
      <c r="O33" s="642"/>
      <c r="P33" s="202"/>
      <c r="Q33" s="187" t="str">
        <f>IF(P33=0,"",LOOKUP(P33,Sailor_No,Sailor_Name))</f>
        <v/>
      </c>
      <c r="R33" s="190"/>
      <c r="S33" s="187" t="str">
        <f>IF(R33=0,"",LOOKUP(R33,Sailor_No,Sailor_Name))</f>
        <v/>
      </c>
      <c r="T33" s="666">
        <f>IF(T31&lt;=15,T31,LOOKUP(T31,$I$53:$I$62,$L$53:$L$62))</f>
        <v>2</v>
      </c>
      <c r="U33" s="666">
        <v>6</v>
      </c>
      <c r="V33" s="666">
        <f>IF(V31&lt;=15,V31,LOOKUP(V31,$I$53:$I$62,$L$53:$L$62))</f>
        <v>14</v>
      </c>
      <c r="W33" s="85"/>
      <c r="X33" s="696"/>
      <c r="Y33" s="547"/>
      <c r="Z33" s="191"/>
      <c r="AA33" s="191"/>
      <c r="AB33" s="191"/>
      <c r="AC33" s="191"/>
      <c r="AD33" s="191"/>
      <c r="AE33" s="192"/>
      <c r="AF33" s="532"/>
      <c r="AG33" s="586"/>
      <c r="AH33" s="583"/>
      <c r="AI33" s="702"/>
      <c r="AJ33" s="705"/>
      <c r="AK33" s="672"/>
      <c r="AL33" s="206"/>
      <c r="AM33" s="94" t="str">
        <f t="shared" si="10"/>
        <v/>
      </c>
      <c r="AN33" s="95" t="str">
        <f t="shared" si="4"/>
        <v/>
      </c>
      <c r="AO33" s="136"/>
      <c r="AP33" s="136"/>
      <c r="AQ33" s="136"/>
      <c r="AR33" s="136"/>
      <c r="AS33" s="136"/>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0"/>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c r="DJ33" s="90"/>
      <c r="DK33" s="90"/>
      <c r="DL33" s="90"/>
      <c r="DM33" s="90"/>
      <c r="DN33" s="90"/>
      <c r="DO33" s="90"/>
      <c r="DP33" s="90"/>
      <c r="DQ33" s="90"/>
      <c r="DR33" s="90"/>
      <c r="DS33" s="90"/>
      <c r="DT33" s="90"/>
      <c r="DU33" s="90"/>
      <c r="DV33" s="90"/>
      <c r="DW33" s="90"/>
      <c r="DX33" s="90"/>
      <c r="DY33" s="90"/>
      <c r="DZ33" s="90"/>
      <c r="EA33" s="90"/>
      <c r="EB33" s="90"/>
      <c r="EC33" s="90"/>
      <c r="ED33" s="90"/>
      <c r="EE33" s="90"/>
      <c r="EF33" s="90"/>
      <c r="EG33" s="90"/>
      <c r="EH33" s="90"/>
      <c r="EI33" s="90"/>
      <c r="EJ33" s="90"/>
      <c r="EK33" s="90"/>
      <c r="EL33" s="90"/>
      <c r="EM33" s="90"/>
      <c r="EN33" s="90"/>
      <c r="EO33" s="90"/>
      <c r="EP33" s="90"/>
      <c r="EQ33" s="90"/>
      <c r="ER33" s="90"/>
      <c r="ES33" s="90"/>
      <c r="ET33" s="90"/>
      <c r="EU33" s="90"/>
      <c r="EV33" s="90"/>
      <c r="EW33" s="90"/>
      <c r="EX33" s="90"/>
      <c r="EY33" s="90"/>
      <c r="EZ33" s="90"/>
      <c r="FA33" s="90"/>
      <c r="FB33" s="90"/>
      <c r="FC33" s="90"/>
      <c r="FD33" s="90"/>
      <c r="FE33" s="90"/>
      <c r="FF33" s="90"/>
      <c r="FG33" s="90"/>
      <c r="FH33" s="90"/>
      <c r="FI33" s="90"/>
      <c r="FJ33" s="90"/>
      <c r="FK33" s="90"/>
      <c r="FL33" s="90"/>
      <c r="FM33" s="90"/>
      <c r="FN33" s="90"/>
      <c r="FO33" s="90"/>
      <c r="FP33" s="90"/>
      <c r="FQ33" s="90"/>
      <c r="FR33" s="90"/>
      <c r="FS33" s="90"/>
      <c r="FT33" s="90"/>
      <c r="FU33" s="90"/>
      <c r="FV33" s="90"/>
      <c r="FW33" s="90"/>
      <c r="FX33" s="90"/>
      <c r="FY33" s="90"/>
      <c r="FZ33" s="90"/>
      <c r="GA33" s="90"/>
      <c r="GB33" s="90"/>
      <c r="GC33" s="90"/>
      <c r="GD33" s="90"/>
      <c r="GE33" s="90"/>
      <c r="GF33" s="90"/>
      <c r="GG33" s="90"/>
      <c r="GH33" s="90"/>
      <c r="GI33" s="90"/>
      <c r="GJ33" s="90"/>
      <c r="GK33" s="90"/>
      <c r="GL33" s="90"/>
      <c r="GM33" s="90"/>
      <c r="GN33" s="90"/>
      <c r="GO33" s="90"/>
      <c r="GP33" s="90"/>
      <c r="GQ33" s="90"/>
      <c r="GR33" s="90"/>
      <c r="GS33" s="90"/>
      <c r="GT33" s="90"/>
      <c r="GU33" s="90"/>
      <c r="GV33" s="90"/>
      <c r="GW33" s="90"/>
      <c r="GX33" s="90"/>
      <c r="GY33" s="90"/>
      <c r="GZ33" s="90"/>
      <c r="HA33" s="90"/>
      <c r="HB33" s="90"/>
      <c r="HC33" s="90"/>
      <c r="HD33" s="90"/>
      <c r="HE33" s="90"/>
      <c r="HF33" s="90"/>
      <c r="HG33" s="90"/>
      <c r="HH33" s="90"/>
      <c r="HI33" s="90"/>
      <c r="HJ33" s="90"/>
      <c r="HK33" s="90"/>
      <c r="HL33" s="90"/>
      <c r="HM33" s="90"/>
      <c r="HN33" s="90"/>
      <c r="HO33" s="90"/>
      <c r="HP33" s="90"/>
      <c r="HQ33" s="90"/>
      <c r="HR33" s="90"/>
      <c r="HS33" s="90"/>
      <c r="HT33" s="90"/>
      <c r="HU33" s="90"/>
      <c r="HV33" s="90"/>
      <c r="HW33" s="90"/>
      <c r="HX33" s="90"/>
      <c r="HY33" s="90"/>
      <c r="HZ33" s="90"/>
      <c r="IA33" s="90"/>
      <c r="IB33" s="90"/>
      <c r="IC33" s="90"/>
      <c r="ID33" s="90"/>
      <c r="IE33" s="90"/>
      <c r="IF33" s="90"/>
      <c r="IG33" s="90"/>
      <c r="IH33" s="90"/>
      <c r="II33" s="90"/>
      <c r="IJ33" s="90"/>
      <c r="IK33" s="90"/>
      <c r="IL33" s="90"/>
      <c r="IM33" s="90"/>
      <c r="IN33" s="90"/>
      <c r="IO33" s="90"/>
      <c r="IP33" s="90"/>
      <c r="IQ33" s="90"/>
      <c r="IR33" s="90"/>
      <c r="IS33" s="90"/>
      <c r="IT33" s="90"/>
      <c r="IU33" s="90"/>
      <c r="IV33" s="90"/>
      <c r="IW33" s="90"/>
      <c r="IX33" s="90"/>
      <c r="IY33" s="90"/>
      <c r="IZ33" s="90"/>
      <c r="JA33" s="90"/>
    </row>
    <row r="34" spans="1:261" s="91" customFormat="1" ht="18" customHeight="1" thickBot="1" x14ac:dyDescent="0.3">
      <c r="A34" s="530"/>
      <c r="B34" s="557"/>
      <c r="C34" s="545"/>
      <c r="D34" s="563"/>
      <c r="E34" s="539"/>
      <c r="F34" s="186"/>
      <c r="G34" s="187" t="str">
        <f>IF(F34=0,"",LOOKUP(F34,Sailor_No,Sailor_Name))</f>
        <v/>
      </c>
      <c r="H34" s="193"/>
      <c r="I34" s="187" t="str">
        <f>IF(H34=0,"",LOOKUP(H34,Sailor_No,Sailor_Name))</f>
        <v/>
      </c>
      <c r="J34" s="568"/>
      <c r="K34" s="645"/>
      <c r="L34" s="645"/>
      <c r="M34" s="645"/>
      <c r="N34" s="85"/>
      <c r="O34" s="643"/>
      <c r="P34" s="202"/>
      <c r="Q34" s="187" t="str">
        <f>IF(P34=0,"",LOOKUP(P34,Sailor_No,Sailor_Name))</f>
        <v/>
      </c>
      <c r="R34" s="190"/>
      <c r="S34" s="187" t="str">
        <f>IF(R34=0,"",LOOKUP(R34,Sailor_No,Sailor_Name))</f>
        <v/>
      </c>
      <c r="T34" s="645"/>
      <c r="U34" s="645"/>
      <c r="V34" s="645"/>
      <c r="W34" s="85"/>
      <c r="X34" s="697"/>
      <c r="Y34" s="548"/>
      <c r="Z34" s="191"/>
      <c r="AA34" s="191"/>
      <c r="AB34" s="191"/>
      <c r="AC34" s="191"/>
      <c r="AD34" s="191"/>
      <c r="AE34" s="192"/>
      <c r="AF34" s="572"/>
      <c r="AG34" s="587"/>
      <c r="AH34" s="584"/>
      <c r="AI34" s="703"/>
      <c r="AJ34" s="706"/>
      <c r="AK34" s="676"/>
      <c r="AL34" s="206"/>
      <c r="AM34" s="98" t="str">
        <f t="shared" si="10"/>
        <v/>
      </c>
      <c r="AN34" s="99" t="str">
        <f t="shared" si="4"/>
        <v/>
      </c>
      <c r="AO34" s="136"/>
      <c r="AP34" s="136"/>
      <c r="AQ34" s="136"/>
      <c r="AR34" s="136"/>
      <c r="AS34" s="136"/>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c r="DU34" s="90"/>
      <c r="DV34" s="90"/>
      <c r="DW34" s="90"/>
      <c r="DX34" s="90"/>
      <c r="DY34" s="90"/>
      <c r="DZ34" s="90"/>
      <c r="EA34" s="90"/>
      <c r="EB34" s="90"/>
      <c r="EC34" s="90"/>
      <c r="ED34" s="90"/>
      <c r="EE34" s="90"/>
      <c r="EF34" s="90"/>
      <c r="EG34" s="90"/>
      <c r="EH34" s="90"/>
      <c r="EI34" s="90"/>
      <c r="EJ34" s="90"/>
      <c r="EK34" s="90"/>
      <c r="EL34" s="90"/>
      <c r="EM34" s="90"/>
      <c r="EN34" s="90"/>
      <c r="EO34" s="90"/>
      <c r="EP34" s="90"/>
      <c r="EQ34" s="90"/>
      <c r="ER34" s="90"/>
      <c r="ES34" s="90"/>
      <c r="ET34" s="90"/>
      <c r="EU34" s="90"/>
      <c r="EV34" s="90"/>
      <c r="EW34" s="90"/>
      <c r="EX34" s="90"/>
      <c r="EY34" s="90"/>
      <c r="EZ34" s="90"/>
      <c r="FA34" s="90"/>
      <c r="FB34" s="90"/>
      <c r="FC34" s="90"/>
      <c r="FD34" s="90"/>
      <c r="FE34" s="90"/>
      <c r="FF34" s="90"/>
      <c r="FG34" s="90"/>
      <c r="FH34" s="90"/>
      <c r="FI34" s="90"/>
      <c r="FJ34" s="90"/>
      <c r="FK34" s="90"/>
      <c r="FL34" s="90"/>
      <c r="FM34" s="90"/>
      <c r="FN34" s="90"/>
      <c r="FO34" s="90"/>
      <c r="FP34" s="90"/>
      <c r="FQ34" s="90"/>
      <c r="FR34" s="90"/>
      <c r="FS34" s="90"/>
      <c r="FT34" s="90"/>
      <c r="FU34" s="90"/>
      <c r="FV34" s="90"/>
      <c r="FW34" s="90"/>
      <c r="FX34" s="90"/>
      <c r="FY34" s="90"/>
      <c r="FZ34" s="90"/>
      <c r="GA34" s="90"/>
      <c r="GB34" s="90"/>
      <c r="GC34" s="90"/>
      <c r="GD34" s="90"/>
      <c r="GE34" s="90"/>
      <c r="GF34" s="90"/>
      <c r="GG34" s="90"/>
      <c r="GH34" s="90"/>
      <c r="GI34" s="90"/>
      <c r="GJ34" s="90"/>
      <c r="GK34" s="90"/>
      <c r="GL34" s="90"/>
      <c r="GM34" s="90"/>
      <c r="GN34" s="90"/>
      <c r="GO34" s="90"/>
      <c r="GP34" s="90"/>
      <c r="GQ34" s="90"/>
      <c r="GR34" s="90"/>
      <c r="GS34" s="90"/>
      <c r="GT34" s="90"/>
      <c r="GU34" s="90"/>
      <c r="GV34" s="90"/>
      <c r="GW34" s="90"/>
      <c r="GX34" s="90"/>
      <c r="GY34" s="90"/>
      <c r="GZ34" s="90"/>
      <c r="HA34" s="90"/>
      <c r="HB34" s="90"/>
      <c r="HC34" s="90"/>
      <c r="HD34" s="90"/>
      <c r="HE34" s="90"/>
      <c r="HF34" s="90"/>
      <c r="HG34" s="90"/>
      <c r="HH34" s="90"/>
      <c r="HI34" s="90"/>
      <c r="HJ34" s="90"/>
      <c r="HK34" s="90"/>
      <c r="HL34" s="90"/>
      <c r="HM34" s="90"/>
      <c r="HN34" s="90"/>
      <c r="HO34" s="90"/>
      <c r="HP34" s="90"/>
      <c r="HQ34" s="90"/>
      <c r="HR34" s="90"/>
      <c r="HS34" s="90"/>
      <c r="HT34" s="90"/>
      <c r="HU34" s="90"/>
      <c r="HV34" s="90"/>
      <c r="HW34" s="90"/>
      <c r="HX34" s="90"/>
      <c r="HY34" s="90"/>
      <c r="HZ34" s="90"/>
      <c r="IA34" s="90"/>
      <c r="IB34" s="90"/>
      <c r="IC34" s="90"/>
      <c r="ID34" s="90"/>
      <c r="IE34" s="90"/>
      <c r="IF34" s="90"/>
      <c r="IG34" s="90"/>
      <c r="IH34" s="90"/>
      <c r="II34" s="90"/>
      <c r="IJ34" s="90"/>
      <c r="IK34" s="90"/>
      <c r="IL34" s="90"/>
      <c r="IM34" s="90"/>
      <c r="IN34" s="90"/>
      <c r="IO34" s="90"/>
      <c r="IP34" s="90"/>
      <c r="IQ34" s="90"/>
      <c r="IR34" s="90"/>
      <c r="IS34" s="90"/>
      <c r="IT34" s="90"/>
      <c r="IU34" s="90"/>
      <c r="IV34" s="90"/>
      <c r="IW34" s="90"/>
      <c r="IX34" s="90"/>
      <c r="IY34" s="90"/>
      <c r="IZ34" s="90"/>
      <c r="JA34" s="90"/>
    </row>
    <row r="35" spans="1:261" s="91" customFormat="1" ht="18" customHeight="1" x14ac:dyDescent="0.2">
      <c r="A35" s="530">
        <v>9</v>
      </c>
      <c r="B35" s="564" t="str">
        <f>LOOKUP(A35,Team_No,Team_Names_1)</f>
        <v>Aeolus-2</v>
      </c>
      <c r="C35" s="543" t="str">
        <f>'Boat allocation &amp; OOD'!C12</f>
        <v>H10</v>
      </c>
      <c r="D35" s="561" t="str">
        <f>IF(C35=0,"",LOOKUP(C35,Hobie_No,Sail_No))</f>
        <v>679</v>
      </c>
      <c r="E35" s="537"/>
      <c r="F35" s="210"/>
      <c r="G35" s="211"/>
      <c r="H35" s="212"/>
      <c r="I35" s="211"/>
      <c r="J35" s="561" t="s">
        <v>1047</v>
      </c>
      <c r="K35" s="688">
        <v>2</v>
      </c>
      <c r="L35" s="688">
        <v>2</v>
      </c>
      <c r="M35" s="689">
        <v>2</v>
      </c>
      <c r="N35" s="169"/>
      <c r="O35" s="641">
        <f t="shared" ref="O35" si="51">SUM(K37:M38)</f>
        <v>6</v>
      </c>
      <c r="P35" s="213"/>
      <c r="Q35" s="211"/>
      <c r="R35" s="214"/>
      <c r="S35" s="211"/>
      <c r="T35" s="690" t="s">
        <v>478</v>
      </c>
      <c r="U35" s="690" t="s">
        <v>478</v>
      </c>
      <c r="V35" s="690" t="s">
        <v>478</v>
      </c>
      <c r="W35" s="215"/>
      <c r="X35" s="695">
        <f t="shared" ref="X35" si="52">SUM(T37:V38)</f>
        <v>42</v>
      </c>
      <c r="Y35" s="216"/>
      <c r="Z35" s="217"/>
      <c r="AA35" s="217"/>
      <c r="AB35" s="217"/>
      <c r="AC35" s="217"/>
      <c r="AD35" s="217"/>
      <c r="AE35" s="218"/>
      <c r="AF35" s="235"/>
      <c r="AG35" s="585">
        <f t="shared" ref="AG35" si="53">O35</f>
        <v>6</v>
      </c>
      <c r="AH35" s="582">
        <f t="shared" ref="AH35" si="54">X35</f>
        <v>42</v>
      </c>
      <c r="AI35" s="701">
        <f t="shared" ref="AI35" si="55">SUM(AF35:AH38)</f>
        <v>48</v>
      </c>
      <c r="AJ35" s="704">
        <f t="shared" ref="AJ35" si="56">RANK(AI35,$AI$3:$AI$50,1)</f>
        <v>6</v>
      </c>
      <c r="AK35" s="671"/>
      <c r="AL35" s="205"/>
      <c r="AM35" s="528" t="str">
        <f>IF(B35=0,"",LOOKUP(A35,Team_No,Team_Names_2))</f>
        <v>Aeolus-2</v>
      </c>
      <c r="AN35" s="529"/>
      <c r="AO35" s="136"/>
      <c r="AP35" s="136"/>
      <c r="AQ35" s="136"/>
      <c r="AR35" s="136"/>
      <c r="AS35" s="136"/>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0"/>
      <c r="CC35" s="90"/>
      <c r="CD35" s="90"/>
      <c r="CE35" s="90"/>
      <c r="CF35" s="90"/>
      <c r="CG35" s="90"/>
      <c r="CH35" s="90"/>
      <c r="CI35" s="90"/>
      <c r="CJ35" s="90"/>
      <c r="CK35" s="90"/>
      <c r="CL35" s="90"/>
      <c r="CM35" s="90"/>
      <c r="CN35" s="90"/>
      <c r="CO35" s="90"/>
      <c r="CP35" s="90"/>
      <c r="CQ35" s="90"/>
      <c r="CR35" s="90"/>
      <c r="CS35" s="90"/>
      <c r="CT35" s="90"/>
      <c r="CU35" s="90"/>
      <c r="CV35" s="90"/>
      <c r="CW35" s="90"/>
      <c r="CX35" s="90"/>
      <c r="CY35" s="90"/>
      <c r="CZ35" s="90"/>
      <c r="DA35" s="90"/>
      <c r="DB35" s="90"/>
      <c r="DC35" s="90"/>
      <c r="DD35" s="90"/>
      <c r="DE35" s="90"/>
      <c r="DF35" s="90"/>
      <c r="DG35" s="90"/>
      <c r="DH35" s="90"/>
      <c r="DI35" s="90"/>
      <c r="DJ35" s="90"/>
      <c r="DK35" s="90"/>
      <c r="DL35" s="90"/>
      <c r="DM35" s="90"/>
      <c r="DN35" s="90"/>
      <c r="DO35" s="90"/>
      <c r="DP35" s="90"/>
      <c r="DQ35" s="90"/>
      <c r="DR35" s="90"/>
      <c r="DS35" s="90"/>
      <c r="DT35" s="90"/>
      <c r="DU35" s="90"/>
      <c r="DV35" s="90"/>
      <c r="DW35" s="90"/>
      <c r="DX35" s="90"/>
      <c r="DY35" s="90"/>
      <c r="DZ35" s="90"/>
      <c r="EA35" s="90"/>
      <c r="EB35" s="90"/>
      <c r="EC35" s="90"/>
      <c r="ED35" s="90"/>
      <c r="EE35" s="90"/>
      <c r="EF35" s="90"/>
      <c r="EG35" s="90"/>
      <c r="EH35" s="90"/>
      <c r="EI35" s="90"/>
      <c r="EJ35" s="90"/>
      <c r="EK35" s="90"/>
      <c r="EL35" s="90"/>
      <c r="EM35" s="90"/>
      <c r="EN35" s="90"/>
      <c r="EO35" s="90"/>
      <c r="EP35" s="90"/>
      <c r="EQ35" s="90"/>
      <c r="ER35" s="90"/>
      <c r="ES35" s="90"/>
      <c r="ET35" s="90"/>
      <c r="EU35" s="90"/>
      <c r="EV35" s="90"/>
      <c r="EW35" s="90"/>
      <c r="EX35" s="90"/>
      <c r="EY35" s="90"/>
      <c r="EZ35" s="90"/>
      <c r="FA35" s="90"/>
      <c r="FB35" s="90"/>
      <c r="FC35" s="90"/>
      <c r="FD35" s="90"/>
      <c r="FE35" s="90"/>
      <c r="FF35" s="90"/>
      <c r="FG35" s="90"/>
      <c r="FH35" s="90"/>
      <c r="FI35" s="90"/>
      <c r="FJ35" s="90"/>
      <c r="FK35" s="90"/>
      <c r="FL35" s="90"/>
      <c r="FM35" s="90"/>
      <c r="FN35" s="90"/>
      <c r="FO35" s="90"/>
      <c r="FP35" s="90"/>
      <c r="FQ35" s="90"/>
      <c r="FR35" s="90"/>
      <c r="FS35" s="90"/>
      <c r="FT35" s="90"/>
      <c r="FU35" s="90"/>
      <c r="FV35" s="90"/>
      <c r="FW35" s="90"/>
      <c r="FX35" s="90"/>
      <c r="FY35" s="90"/>
      <c r="FZ35" s="90"/>
      <c r="GA35" s="90"/>
      <c r="GB35" s="90"/>
      <c r="GC35" s="90"/>
      <c r="GD35" s="90"/>
      <c r="GE35" s="90"/>
      <c r="GF35" s="90"/>
      <c r="GG35" s="90"/>
      <c r="GH35" s="90"/>
      <c r="GI35" s="90"/>
      <c r="GJ35" s="90"/>
      <c r="GK35" s="90"/>
      <c r="GL35" s="90"/>
      <c r="GM35" s="90"/>
      <c r="GN35" s="90"/>
      <c r="GO35" s="90"/>
      <c r="GP35" s="90"/>
      <c r="GQ35" s="90"/>
      <c r="GR35" s="90"/>
      <c r="GS35" s="90"/>
      <c r="GT35" s="90"/>
      <c r="GU35" s="90"/>
      <c r="GV35" s="90"/>
      <c r="GW35" s="90"/>
      <c r="GX35" s="90"/>
      <c r="GY35" s="90"/>
      <c r="GZ35" s="90"/>
      <c r="HA35" s="90"/>
      <c r="HB35" s="90"/>
      <c r="HC35" s="90"/>
      <c r="HD35" s="90"/>
      <c r="HE35" s="90"/>
      <c r="HF35" s="90"/>
      <c r="HG35" s="90"/>
      <c r="HH35" s="90"/>
      <c r="HI35" s="90"/>
      <c r="HJ35" s="90"/>
      <c r="HK35" s="90"/>
      <c r="HL35" s="90"/>
      <c r="HM35" s="90"/>
      <c r="HN35" s="90"/>
      <c r="HO35" s="90"/>
      <c r="HP35" s="90"/>
      <c r="HQ35" s="90"/>
      <c r="HR35" s="90"/>
      <c r="HS35" s="90"/>
      <c r="HT35" s="90"/>
      <c r="HU35" s="90"/>
      <c r="HV35" s="90"/>
      <c r="HW35" s="90"/>
      <c r="HX35" s="90"/>
      <c r="HY35" s="90"/>
      <c r="HZ35" s="90"/>
      <c r="IA35" s="90"/>
      <c r="IB35" s="90"/>
      <c r="IC35" s="90"/>
      <c r="ID35" s="90"/>
      <c r="IE35" s="90"/>
      <c r="IF35" s="90"/>
      <c r="IG35" s="90"/>
      <c r="IH35" s="90"/>
      <c r="II35" s="90"/>
      <c r="IJ35" s="90"/>
      <c r="IK35" s="90"/>
      <c r="IL35" s="90"/>
      <c r="IM35" s="90"/>
      <c r="IN35" s="90"/>
      <c r="IO35" s="90"/>
      <c r="IP35" s="90"/>
      <c r="IQ35" s="90"/>
      <c r="IR35" s="90"/>
      <c r="IS35" s="90"/>
      <c r="IT35" s="90"/>
      <c r="IU35" s="90"/>
      <c r="IV35" s="90"/>
      <c r="IW35" s="90"/>
      <c r="IX35" s="90"/>
      <c r="IY35" s="90"/>
      <c r="IZ35" s="90"/>
      <c r="JA35" s="90"/>
    </row>
    <row r="36" spans="1:261" s="91" customFormat="1" ht="18" customHeight="1" x14ac:dyDescent="0.25">
      <c r="A36" s="530"/>
      <c r="B36" s="565"/>
      <c r="C36" s="544"/>
      <c r="D36" s="562"/>
      <c r="E36" s="538"/>
      <c r="F36" s="186">
        <v>116</v>
      </c>
      <c r="G36" s="187" t="str">
        <f>IF(F36=0,"",LOOKUP(F36,Sailor_No,Sailor_Name))</f>
        <v>Joe Bildstein</v>
      </c>
      <c r="H36" s="193">
        <v>33</v>
      </c>
      <c r="I36" s="187" t="str">
        <f>IF(H36=0,"",LOOKUP(H36,Sailor_No,Sailor_Name))</f>
        <v>Chiara Cei</v>
      </c>
      <c r="J36" s="569"/>
      <c r="K36" s="681"/>
      <c r="L36" s="681"/>
      <c r="M36" s="683"/>
      <c r="N36" s="85"/>
      <c r="O36" s="642"/>
      <c r="P36" s="202"/>
      <c r="Q36" s="187" t="str">
        <f>IF(P36=0,"",LOOKUP(P36,Sailor_No,Sailor_Name))</f>
        <v/>
      </c>
      <c r="R36" s="190"/>
      <c r="S36" s="187" t="str">
        <f>IF(R36=0,"",LOOKUP(R36,Sailor_No,Sailor_Name))</f>
        <v/>
      </c>
      <c r="T36" s="691"/>
      <c r="U36" s="691"/>
      <c r="V36" s="691"/>
      <c r="W36" s="85"/>
      <c r="X36" s="696">
        <f t="shared" ref="X36" si="57">SUM(W36:W38)</f>
        <v>0</v>
      </c>
      <c r="Y36" s="546" t="str">
        <f>IF(E35="N",$H$53,IF(E36="Y",0,"-"))</f>
        <v>-</v>
      </c>
      <c r="Z36" s="191"/>
      <c r="AA36" s="191"/>
      <c r="AB36" s="191"/>
      <c r="AC36" s="191"/>
      <c r="AD36" s="191"/>
      <c r="AE36" s="192"/>
      <c r="AF36" s="531">
        <f>SUM(Y36:AE38)</f>
        <v>0</v>
      </c>
      <c r="AG36" s="586"/>
      <c r="AH36" s="583"/>
      <c r="AI36" s="702"/>
      <c r="AJ36" s="705"/>
      <c r="AK36" s="672"/>
      <c r="AL36" s="206"/>
      <c r="AM36" s="92" t="str">
        <f t="shared" si="10"/>
        <v>Joe Bildstein</v>
      </c>
      <c r="AN36" s="93" t="str">
        <f t="shared" si="4"/>
        <v/>
      </c>
      <c r="AO36" s="136"/>
      <c r="AP36" s="136"/>
      <c r="AQ36" s="136"/>
      <c r="AR36" s="136"/>
      <c r="AS36" s="136"/>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90"/>
      <c r="CQ36" s="90"/>
      <c r="CR36" s="90"/>
      <c r="CS36" s="90"/>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90"/>
      <c r="GE36" s="90"/>
      <c r="GF36" s="90"/>
      <c r="GG36" s="90"/>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row>
    <row r="37" spans="1:261" s="91" customFormat="1" ht="18" customHeight="1" x14ac:dyDescent="0.25">
      <c r="A37" s="530"/>
      <c r="B37" s="565"/>
      <c r="C37" s="544"/>
      <c r="D37" s="562"/>
      <c r="E37" s="538"/>
      <c r="F37" s="186"/>
      <c r="G37" s="187" t="str">
        <f>IF(F37=0,"",LOOKUP(F37,Sailor_No,Sailor_Name))</f>
        <v/>
      </c>
      <c r="H37" s="193"/>
      <c r="I37" s="187" t="str">
        <f>IF(H37=0,"",LOOKUP(H37,Sailor_No,Sailor_Name))</f>
        <v/>
      </c>
      <c r="J37" s="567" t="s">
        <v>456</v>
      </c>
      <c r="K37" s="644">
        <f>IF(K35&lt;=15,K35,LOOKUP(K35,$I$53:$I$62,$L$53:$L$62))</f>
        <v>2</v>
      </c>
      <c r="L37" s="644">
        <f>IF(L35&lt;=15,L35,LOOKUP(L35,$I$53:$I$62,$L$53:$L$62))</f>
        <v>2</v>
      </c>
      <c r="M37" s="644">
        <f>IF(M35&lt;=15,M35,LOOKUP(M35,$I$53:$I$62,$L$53:$L$62))</f>
        <v>2</v>
      </c>
      <c r="N37" s="85"/>
      <c r="O37" s="642"/>
      <c r="P37" s="202"/>
      <c r="Q37" s="187" t="str">
        <f>IF(P37=0,"",LOOKUP(P37,Sailor_No,Sailor_Name))</f>
        <v/>
      </c>
      <c r="R37" s="190"/>
      <c r="S37" s="187" t="str">
        <f>IF(R37=0,"",LOOKUP(R37,Sailor_No,Sailor_Name))</f>
        <v/>
      </c>
      <c r="T37" s="666">
        <f>IF(T35&lt;=15,T35,LOOKUP(T35,$I$53:$I$62,$L$53:$L$62))</f>
        <v>14</v>
      </c>
      <c r="U37" s="666">
        <f>IF(U35&lt;=15,U35,LOOKUP(U35,$I$53:$I$62,$L$53:$L$62))</f>
        <v>14</v>
      </c>
      <c r="V37" s="666">
        <f>IF(V35&lt;=15,V35,LOOKUP(V35,$I$53:$I$62,$L$53:$L$62))</f>
        <v>14</v>
      </c>
      <c r="W37" s="85"/>
      <c r="X37" s="696"/>
      <c r="Y37" s="547"/>
      <c r="Z37" s="191"/>
      <c r="AA37" s="191"/>
      <c r="AB37" s="191"/>
      <c r="AC37" s="191"/>
      <c r="AD37" s="191"/>
      <c r="AE37" s="192"/>
      <c r="AF37" s="532"/>
      <c r="AG37" s="586"/>
      <c r="AH37" s="583"/>
      <c r="AI37" s="702"/>
      <c r="AJ37" s="705"/>
      <c r="AK37" s="672"/>
      <c r="AL37" s="206"/>
      <c r="AM37" s="94" t="str">
        <f t="shared" si="10"/>
        <v/>
      </c>
      <c r="AN37" s="95" t="str">
        <f t="shared" si="4"/>
        <v/>
      </c>
      <c r="AO37" s="136"/>
      <c r="AP37" s="136"/>
      <c r="AQ37" s="136"/>
      <c r="AR37" s="136"/>
      <c r="AS37" s="136"/>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90"/>
      <c r="CQ37" s="90"/>
      <c r="CR37" s="90"/>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90"/>
      <c r="GE37" s="90"/>
      <c r="GF37" s="90"/>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row>
    <row r="38" spans="1:261" s="91" customFormat="1" ht="18" customHeight="1" thickBot="1" x14ac:dyDescent="0.3">
      <c r="A38" s="530"/>
      <c r="B38" s="566"/>
      <c r="C38" s="545"/>
      <c r="D38" s="563"/>
      <c r="E38" s="539"/>
      <c r="F38" s="186"/>
      <c r="G38" s="187" t="str">
        <f>IF(F38=0,"",LOOKUP(F38,Sailor_No,Sailor_Name))</f>
        <v/>
      </c>
      <c r="H38" s="193"/>
      <c r="I38" s="187" t="str">
        <f>IF(H38=0,"",LOOKUP(H38,Sailor_No,Sailor_Name))</f>
        <v/>
      </c>
      <c r="J38" s="568"/>
      <c r="K38" s="645"/>
      <c r="L38" s="645"/>
      <c r="M38" s="645"/>
      <c r="N38" s="85"/>
      <c r="O38" s="643"/>
      <c r="P38" s="202"/>
      <c r="Q38" s="187" t="str">
        <f>IF(P38=0,"",LOOKUP(P38,Sailor_No,Sailor_Name))</f>
        <v/>
      </c>
      <c r="R38" s="190"/>
      <c r="S38" s="187" t="str">
        <f>IF(R38=0,"",LOOKUP(R38,Sailor_No,Sailor_Name))</f>
        <v/>
      </c>
      <c r="T38" s="645"/>
      <c r="U38" s="645"/>
      <c r="V38" s="645"/>
      <c r="W38" s="85"/>
      <c r="X38" s="697"/>
      <c r="Y38" s="548"/>
      <c r="Z38" s="191"/>
      <c r="AA38" s="191"/>
      <c r="AB38" s="191"/>
      <c r="AC38" s="191"/>
      <c r="AD38" s="191"/>
      <c r="AE38" s="192"/>
      <c r="AF38" s="572"/>
      <c r="AG38" s="587"/>
      <c r="AH38" s="584"/>
      <c r="AI38" s="703"/>
      <c r="AJ38" s="706"/>
      <c r="AK38" s="676"/>
      <c r="AL38" s="206"/>
      <c r="AM38" s="98" t="str">
        <f t="shared" si="10"/>
        <v/>
      </c>
      <c r="AN38" s="99" t="str">
        <f t="shared" si="4"/>
        <v/>
      </c>
      <c r="AO38" s="136"/>
      <c r="AP38" s="136"/>
      <c r="AQ38" s="136"/>
      <c r="AR38" s="136"/>
      <c r="AS38" s="136"/>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c r="BY38" s="90"/>
      <c r="BZ38" s="90"/>
      <c r="CA38" s="90"/>
      <c r="CB38" s="90"/>
      <c r="CC38" s="90"/>
      <c r="CD38" s="90"/>
      <c r="CE38" s="90"/>
      <c r="CF38" s="90"/>
      <c r="CG38" s="90"/>
      <c r="CH38" s="90"/>
      <c r="CI38" s="90"/>
      <c r="CJ38" s="90"/>
      <c r="CK38" s="90"/>
      <c r="CL38" s="90"/>
      <c r="CM38" s="90"/>
      <c r="CN38" s="90"/>
      <c r="CO38" s="90"/>
      <c r="CP38" s="90"/>
      <c r="CQ38" s="90"/>
      <c r="CR38" s="90"/>
      <c r="CS38" s="90"/>
      <c r="CT38" s="90"/>
      <c r="CU38" s="90"/>
      <c r="CV38" s="90"/>
      <c r="CW38" s="90"/>
      <c r="CX38" s="90"/>
      <c r="CY38" s="90"/>
      <c r="CZ38" s="90"/>
      <c r="DA38" s="90"/>
      <c r="DB38" s="90"/>
      <c r="DC38" s="90"/>
      <c r="DD38" s="90"/>
      <c r="DE38" s="90"/>
      <c r="DF38" s="90"/>
      <c r="DG38" s="90"/>
      <c r="DH38" s="90"/>
      <c r="DI38" s="90"/>
      <c r="DJ38" s="90"/>
      <c r="DK38" s="90"/>
      <c r="DL38" s="90"/>
      <c r="DM38" s="90"/>
      <c r="DN38" s="90"/>
      <c r="DO38" s="90"/>
      <c r="DP38" s="90"/>
      <c r="DQ38" s="90"/>
      <c r="DR38" s="90"/>
      <c r="DS38" s="90"/>
      <c r="DT38" s="90"/>
      <c r="DU38" s="90"/>
      <c r="DV38" s="90"/>
      <c r="DW38" s="90"/>
      <c r="DX38" s="90"/>
      <c r="DY38" s="90"/>
      <c r="DZ38" s="90"/>
      <c r="EA38" s="90"/>
      <c r="EB38" s="90"/>
      <c r="EC38" s="90"/>
      <c r="ED38" s="90"/>
      <c r="EE38" s="90"/>
      <c r="EF38" s="90"/>
      <c r="EG38" s="90"/>
      <c r="EH38" s="90"/>
      <c r="EI38" s="90"/>
      <c r="EJ38" s="90"/>
      <c r="EK38" s="90"/>
      <c r="EL38" s="90"/>
      <c r="EM38" s="90"/>
      <c r="EN38" s="90"/>
      <c r="EO38" s="90"/>
      <c r="EP38" s="90"/>
      <c r="EQ38" s="90"/>
      <c r="ER38" s="90"/>
      <c r="ES38" s="90"/>
      <c r="ET38" s="90"/>
      <c r="EU38" s="90"/>
      <c r="EV38" s="90"/>
      <c r="EW38" s="90"/>
      <c r="EX38" s="90"/>
      <c r="EY38" s="90"/>
      <c r="EZ38" s="90"/>
      <c r="FA38" s="90"/>
      <c r="FB38" s="90"/>
      <c r="FC38" s="90"/>
      <c r="FD38" s="90"/>
      <c r="FE38" s="90"/>
      <c r="FF38" s="90"/>
      <c r="FG38" s="90"/>
      <c r="FH38" s="90"/>
      <c r="FI38" s="90"/>
      <c r="FJ38" s="90"/>
      <c r="FK38" s="90"/>
      <c r="FL38" s="90"/>
      <c r="FM38" s="90"/>
      <c r="FN38" s="90"/>
      <c r="FO38" s="90"/>
      <c r="FP38" s="90"/>
      <c r="FQ38" s="90"/>
      <c r="FR38" s="90"/>
      <c r="FS38" s="90"/>
      <c r="FT38" s="90"/>
      <c r="FU38" s="90"/>
      <c r="FV38" s="90"/>
      <c r="FW38" s="90"/>
      <c r="FX38" s="90"/>
      <c r="FY38" s="90"/>
      <c r="FZ38" s="90"/>
      <c r="GA38" s="90"/>
      <c r="GB38" s="90"/>
      <c r="GC38" s="90"/>
      <c r="GD38" s="90"/>
      <c r="GE38" s="90"/>
      <c r="GF38" s="90"/>
      <c r="GG38" s="90"/>
      <c r="GH38" s="90"/>
      <c r="GI38" s="90"/>
      <c r="GJ38" s="90"/>
      <c r="GK38" s="90"/>
      <c r="GL38" s="90"/>
      <c r="GM38" s="90"/>
      <c r="GN38" s="90"/>
      <c r="GO38" s="90"/>
      <c r="GP38" s="90"/>
      <c r="GQ38" s="90"/>
      <c r="GR38" s="90"/>
      <c r="GS38" s="90"/>
      <c r="GT38" s="90"/>
      <c r="GU38" s="90"/>
      <c r="GV38" s="90"/>
      <c r="GW38" s="90"/>
      <c r="GX38" s="90"/>
      <c r="GY38" s="90"/>
      <c r="GZ38" s="90"/>
      <c r="HA38" s="90"/>
      <c r="HB38" s="90"/>
      <c r="HC38" s="90"/>
      <c r="HD38" s="90"/>
      <c r="HE38" s="90"/>
      <c r="HF38" s="90"/>
      <c r="HG38" s="90"/>
      <c r="HH38" s="90"/>
      <c r="HI38" s="90"/>
      <c r="HJ38" s="90"/>
      <c r="HK38" s="90"/>
      <c r="HL38" s="90"/>
      <c r="HM38" s="90"/>
      <c r="HN38" s="90"/>
      <c r="HO38" s="90"/>
      <c r="HP38" s="90"/>
      <c r="HQ38" s="90"/>
      <c r="HR38" s="90"/>
      <c r="HS38" s="90"/>
      <c r="HT38" s="90"/>
      <c r="HU38" s="90"/>
      <c r="HV38" s="90"/>
      <c r="HW38" s="90"/>
      <c r="HX38" s="90"/>
      <c r="HY38" s="90"/>
      <c r="HZ38" s="90"/>
      <c r="IA38" s="90"/>
      <c r="IB38" s="90"/>
      <c r="IC38" s="90"/>
      <c r="ID38" s="90"/>
      <c r="IE38" s="90"/>
      <c r="IF38" s="90"/>
      <c r="IG38" s="90"/>
      <c r="IH38" s="90"/>
      <c r="II38" s="90"/>
      <c r="IJ38" s="90"/>
      <c r="IK38" s="90"/>
      <c r="IL38" s="90"/>
      <c r="IM38" s="90"/>
      <c r="IN38" s="90"/>
      <c r="IO38" s="90"/>
      <c r="IP38" s="90"/>
      <c r="IQ38" s="90"/>
      <c r="IR38" s="90"/>
      <c r="IS38" s="90"/>
      <c r="IT38" s="90"/>
      <c r="IU38" s="90"/>
      <c r="IV38" s="90"/>
      <c r="IW38" s="90"/>
      <c r="IX38" s="90"/>
      <c r="IY38" s="90"/>
      <c r="IZ38" s="90"/>
      <c r="JA38" s="90"/>
    </row>
    <row r="39" spans="1:261" s="91" customFormat="1" ht="18" customHeight="1" x14ac:dyDescent="0.2">
      <c r="A39" s="530">
        <v>10</v>
      </c>
      <c r="B39" s="558" t="str">
        <f>LOOKUP(A39,Team_No,Team_Names_1)</f>
        <v>Spare-1</v>
      </c>
      <c r="C39" s="543">
        <f>'Boat allocation &amp; OOD'!L13</f>
        <v>0</v>
      </c>
      <c r="D39" s="561" t="str">
        <f>IF(C39=0,"",LOOKUP(C39,Hobie_No,Sail_No))</f>
        <v/>
      </c>
      <c r="E39" s="537"/>
      <c r="F39" s="210"/>
      <c r="G39" s="211"/>
      <c r="H39" s="212"/>
      <c r="I39" s="211"/>
      <c r="J39" s="561" t="s">
        <v>1047</v>
      </c>
      <c r="K39" s="688" t="s">
        <v>474</v>
      </c>
      <c r="L39" s="221"/>
      <c r="M39" s="221"/>
      <c r="N39" s="169"/>
      <c r="O39" s="641"/>
      <c r="P39" s="213"/>
      <c r="Q39" s="211"/>
      <c r="R39" s="214"/>
      <c r="S39" s="211"/>
      <c r="T39" s="690" t="s">
        <v>474</v>
      </c>
      <c r="U39" s="690"/>
      <c r="V39" s="690"/>
      <c r="W39" s="215"/>
      <c r="X39" s="695"/>
      <c r="Y39" s="216"/>
      <c r="Z39" s="217"/>
      <c r="AA39" s="217"/>
      <c r="AB39" s="217"/>
      <c r="AC39" s="217"/>
      <c r="AD39" s="217"/>
      <c r="AE39" s="218"/>
      <c r="AF39" s="235"/>
      <c r="AG39" s="585"/>
      <c r="AH39" s="582"/>
      <c r="AI39" s="701"/>
      <c r="AJ39" s="704"/>
      <c r="AK39" s="671"/>
      <c r="AL39" s="205"/>
      <c r="AM39" s="528" t="str">
        <f>IF(B39=0,"",LOOKUP(A39,Team_No,Team_Names_2))</f>
        <v>Spare-1</v>
      </c>
      <c r="AN39" s="529"/>
      <c r="AO39" s="136"/>
      <c r="AP39" s="136"/>
      <c r="AQ39" s="136"/>
      <c r="AR39" s="136"/>
      <c r="AS39" s="136"/>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90"/>
      <c r="CC39" s="90"/>
      <c r="CD39" s="90"/>
      <c r="CE39" s="90"/>
      <c r="CF39" s="90"/>
      <c r="CG39" s="90"/>
      <c r="CH39" s="90"/>
      <c r="CI39" s="90"/>
      <c r="CJ39" s="90"/>
      <c r="CK39" s="90"/>
      <c r="CL39" s="90"/>
      <c r="CM39" s="90"/>
      <c r="CN39" s="90"/>
      <c r="CO39" s="90"/>
      <c r="CP39" s="90"/>
      <c r="CQ39" s="90"/>
      <c r="CR39" s="90"/>
      <c r="CS39" s="90"/>
      <c r="CT39" s="90"/>
      <c r="CU39" s="90"/>
      <c r="CV39" s="90"/>
      <c r="CW39" s="90"/>
      <c r="CX39" s="90"/>
      <c r="CY39" s="90"/>
      <c r="CZ39" s="90"/>
      <c r="DA39" s="90"/>
      <c r="DB39" s="90"/>
      <c r="DC39" s="90"/>
      <c r="DD39" s="90"/>
      <c r="DE39" s="90"/>
      <c r="DF39" s="90"/>
      <c r="DG39" s="90"/>
      <c r="DH39" s="90"/>
      <c r="DI39" s="90"/>
      <c r="DJ39" s="90"/>
      <c r="DK39" s="90"/>
      <c r="DL39" s="90"/>
      <c r="DM39" s="90"/>
      <c r="DN39" s="90"/>
      <c r="DO39" s="90"/>
      <c r="DP39" s="90"/>
      <c r="DQ39" s="90"/>
      <c r="DR39" s="90"/>
      <c r="DS39" s="90"/>
      <c r="DT39" s="90"/>
      <c r="DU39" s="90"/>
      <c r="DV39" s="90"/>
      <c r="DW39" s="90"/>
      <c r="DX39" s="90"/>
      <c r="DY39" s="90"/>
      <c r="DZ39" s="90"/>
      <c r="EA39" s="90"/>
      <c r="EB39" s="90"/>
      <c r="EC39" s="90"/>
      <c r="ED39" s="90"/>
      <c r="EE39" s="90"/>
      <c r="EF39" s="90"/>
      <c r="EG39" s="90"/>
      <c r="EH39" s="90"/>
      <c r="EI39" s="90"/>
      <c r="EJ39" s="90"/>
      <c r="EK39" s="90"/>
      <c r="EL39" s="90"/>
      <c r="EM39" s="90"/>
      <c r="EN39" s="90"/>
      <c r="EO39" s="90"/>
      <c r="EP39" s="90"/>
      <c r="EQ39" s="90"/>
      <c r="ER39" s="90"/>
      <c r="ES39" s="90"/>
      <c r="ET39" s="90"/>
      <c r="EU39" s="90"/>
      <c r="EV39" s="90"/>
      <c r="EW39" s="90"/>
      <c r="EX39" s="90"/>
      <c r="EY39" s="90"/>
      <c r="EZ39" s="90"/>
      <c r="FA39" s="90"/>
      <c r="FB39" s="90"/>
      <c r="FC39" s="90"/>
      <c r="FD39" s="90"/>
      <c r="FE39" s="90"/>
      <c r="FF39" s="90"/>
      <c r="FG39" s="90"/>
      <c r="FH39" s="90"/>
      <c r="FI39" s="90"/>
      <c r="FJ39" s="90"/>
      <c r="FK39" s="90"/>
      <c r="FL39" s="90"/>
      <c r="FM39" s="90"/>
      <c r="FN39" s="90"/>
      <c r="FO39" s="90"/>
      <c r="FP39" s="90"/>
      <c r="FQ39" s="90"/>
      <c r="FR39" s="90"/>
      <c r="FS39" s="90"/>
      <c r="FT39" s="90"/>
      <c r="FU39" s="90"/>
      <c r="FV39" s="90"/>
      <c r="FW39" s="90"/>
      <c r="FX39" s="90"/>
      <c r="FY39" s="90"/>
      <c r="FZ39" s="90"/>
      <c r="GA39" s="90"/>
      <c r="GB39" s="90"/>
      <c r="GC39" s="90"/>
      <c r="GD39" s="90"/>
      <c r="GE39" s="90"/>
      <c r="GF39" s="90"/>
      <c r="GG39" s="90"/>
      <c r="GH39" s="90"/>
      <c r="GI39" s="90"/>
      <c r="GJ39" s="90"/>
      <c r="GK39" s="90"/>
      <c r="GL39" s="90"/>
      <c r="GM39" s="90"/>
      <c r="GN39" s="90"/>
      <c r="GO39" s="90"/>
      <c r="GP39" s="90"/>
      <c r="GQ39" s="90"/>
      <c r="GR39" s="90"/>
      <c r="GS39" s="90"/>
      <c r="GT39" s="90"/>
      <c r="GU39" s="90"/>
      <c r="GV39" s="90"/>
      <c r="GW39" s="90"/>
      <c r="GX39" s="90"/>
      <c r="GY39" s="90"/>
      <c r="GZ39" s="90"/>
      <c r="HA39" s="90"/>
      <c r="HB39" s="90"/>
      <c r="HC39" s="90"/>
      <c r="HD39" s="90"/>
      <c r="HE39" s="90"/>
      <c r="HF39" s="90"/>
      <c r="HG39" s="90"/>
      <c r="HH39" s="90"/>
      <c r="HI39" s="90"/>
      <c r="HJ39" s="90"/>
      <c r="HK39" s="90"/>
      <c r="HL39" s="90"/>
      <c r="HM39" s="90"/>
      <c r="HN39" s="90"/>
      <c r="HO39" s="90"/>
      <c r="HP39" s="90"/>
      <c r="HQ39" s="90"/>
      <c r="HR39" s="90"/>
      <c r="HS39" s="90"/>
      <c r="HT39" s="90"/>
      <c r="HU39" s="90"/>
      <c r="HV39" s="90"/>
      <c r="HW39" s="90"/>
      <c r="HX39" s="90"/>
      <c r="HY39" s="90"/>
      <c r="HZ39" s="90"/>
      <c r="IA39" s="90"/>
      <c r="IB39" s="90"/>
      <c r="IC39" s="90"/>
      <c r="ID39" s="90"/>
      <c r="IE39" s="90"/>
      <c r="IF39" s="90"/>
      <c r="IG39" s="90"/>
      <c r="IH39" s="90"/>
      <c r="II39" s="90"/>
      <c r="IJ39" s="90"/>
      <c r="IK39" s="90"/>
      <c r="IL39" s="90"/>
      <c r="IM39" s="90"/>
      <c r="IN39" s="90"/>
      <c r="IO39" s="90"/>
      <c r="IP39" s="90"/>
      <c r="IQ39" s="90"/>
      <c r="IR39" s="90"/>
      <c r="IS39" s="90"/>
      <c r="IT39" s="90"/>
      <c r="IU39" s="90"/>
      <c r="IV39" s="90"/>
      <c r="IW39" s="90"/>
      <c r="IX39" s="90"/>
      <c r="IY39" s="90"/>
      <c r="IZ39" s="90"/>
      <c r="JA39" s="90"/>
    </row>
    <row r="40" spans="1:261" s="91" customFormat="1" ht="18" customHeight="1" x14ac:dyDescent="0.25">
      <c r="A40" s="530"/>
      <c r="B40" s="559"/>
      <c r="C40" s="544"/>
      <c r="D40" s="562"/>
      <c r="E40" s="538"/>
      <c r="F40" s="186"/>
      <c r="G40" s="187" t="str">
        <f>IF(F40=0,"",LOOKUP(F40,Sailor_No,Sailor_Name))</f>
        <v/>
      </c>
      <c r="H40" s="193"/>
      <c r="I40" s="187" t="str">
        <f>IF(H40=0,"",LOOKUP(H40,Sailor_No,Sailor_Name))</f>
        <v/>
      </c>
      <c r="J40" s="569"/>
      <c r="K40" s="681"/>
      <c r="L40" s="222"/>
      <c r="M40" s="222"/>
      <c r="N40" s="85"/>
      <c r="O40" s="642"/>
      <c r="P40" s="202"/>
      <c r="Q40" s="187" t="str">
        <f>IF(P40=0,"",LOOKUP(P40,Sailor_No,Sailor_Name))</f>
        <v/>
      </c>
      <c r="R40" s="190"/>
      <c r="S40" s="187" t="str">
        <f>IF(R40=0,"",LOOKUP(R40,Sailor_No,Sailor_Name))</f>
        <v/>
      </c>
      <c r="T40" s="691"/>
      <c r="U40" s="691"/>
      <c r="V40" s="691"/>
      <c r="W40" s="85"/>
      <c r="X40" s="696"/>
      <c r="Y40" s="546" t="str">
        <f>IF(E39="N",$H$53,IF(E40="Y",0,"-"))</f>
        <v>-</v>
      </c>
      <c r="Z40" s="191"/>
      <c r="AA40" s="191"/>
      <c r="AB40" s="191"/>
      <c r="AC40" s="191"/>
      <c r="AD40" s="191"/>
      <c r="AE40" s="192"/>
      <c r="AF40" s="531">
        <f>SUM(Y40:AE42)</f>
        <v>0</v>
      </c>
      <c r="AG40" s="586"/>
      <c r="AH40" s="583"/>
      <c r="AI40" s="702"/>
      <c r="AJ40" s="705"/>
      <c r="AK40" s="672"/>
      <c r="AL40" s="206"/>
      <c r="AM40" s="92" t="str">
        <f t="shared" si="10"/>
        <v/>
      </c>
      <c r="AN40" s="93" t="str">
        <f t="shared" si="4"/>
        <v/>
      </c>
      <c r="AO40" s="137"/>
      <c r="AP40" s="137"/>
      <c r="AQ40" s="137"/>
      <c r="AR40" s="137"/>
      <c r="AS40" s="137"/>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c r="DG40" s="90"/>
      <c r="DH40" s="90"/>
      <c r="DI40" s="90"/>
      <c r="DJ40" s="90"/>
      <c r="DK40" s="90"/>
      <c r="DL40" s="90"/>
      <c r="DM40" s="90"/>
      <c r="DN40" s="90"/>
      <c r="DO40" s="90"/>
      <c r="DP40" s="90"/>
      <c r="DQ40" s="90"/>
      <c r="DR40" s="90"/>
      <c r="DS40" s="90"/>
      <c r="DT40" s="90"/>
      <c r="DU40" s="90"/>
      <c r="DV40" s="90"/>
      <c r="DW40" s="90"/>
      <c r="DX40" s="90"/>
      <c r="DY40" s="90"/>
      <c r="DZ40" s="90"/>
      <c r="EA40" s="90"/>
      <c r="EB40" s="90"/>
      <c r="EC40" s="90"/>
      <c r="ED40" s="90"/>
      <c r="EE40" s="90"/>
      <c r="EF40" s="90"/>
      <c r="EG40" s="90"/>
      <c r="EH40" s="90"/>
      <c r="EI40" s="90"/>
      <c r="EJ40" s="90"/>
      <c r="EK40" s="90"/>
      <c r="EL40" s="90"/>
      <c r="EM40" s="90"/>
      <c r="EN40" s="90"/>
      <c r="EO40" s="90"/>
      <c r="EP40" s="90"/>
      <c r="EQ40" s="90"/>
      <c r="ER40" s="90"/>
      <c r="ES40" s="90"/>
      <c r="ET40" s="90"/>
      <c r="EU40" s="90"/>
      <c r="EV40" s="90"/>
      <c r="EW40" s="90"/>
      <c r="EX40" s="90"/>
      <c r="EY40" s="90"/>
      <c r="EZ40" s="90"/>
      <c r="FA40" s="90"/>
      <c r="FB40" s="90"/>
      <c r="FC40" s="90"/>
      <c r="FD40" s="90"/>
      <c r="FE40" s="90"/>
      <c r="FF40" s="90"/>
      <c r="FG40" s="90"/>
      <c r="FH40" s="90"/>
      <c r="FI40" s="90"/>
      <c r="FJ40" s="90"/>
      <c r="FK40" s="90"/>
      <c r="FL40" s="90"/>
      <c r="FM40" s="90"/>
      <c r="FN40" s="90"/>
      <c r="FO40" s="90"/>
      <c r="FP40" s="90"/>
      <c r="FQ40" s="90"/>
      <c r="FR40" s="90"/>
      <c r="FS40" s="90"/>
      <c r="FT40" s="90"/>
      <c r="FU40" s="90"/>
      <c r="FV40" s="90"/>
      <c r="FW40" s="90"/>
      <c r="FX40" s="90"/>
      <c r="FY40" s="90"/>
      <c r="FZ40" s="90"/>
      <c r="GA40" s="90"/>
      <c r="GB40" s="90"/>
      <c r="GC40" s="90"/>
      <c r="GD40" s="90"/>
      <c r="GE40" s="90"/>
      <c r="GF40" s="90"/>
      <c r="GG40" s="90"/>
      <c r="GH40" s="90"/>
      <c r="GI40" s="90"/>
      <c r="GJ40" s="90"/>
      <c r="GK40" s="90"/>
      <c r="GL40" s="90"/>
      <c r="GM40" s="90"/>
      <c r="GN40" s="90"/>
      <c r="GO40" s="90"/>
      <c r="GP40" s="90"/>
      <c r="GQ40" s="90"/>
      <c r="GR40" s="90"/>
      <c r="GS40" s="90"/>
      <c r="GT40" s="90"/>
      <c r="GU40" s="90"/>
      <c r="GV40" s="90"/>
      <c r="GW40" s="90"/>
      <c r="GX40" s="90"/>
      <c r="GY40" s="90"/>
      <c r="GZ40" s="90"/>
      <c r="HA40" s="90"/>
      <c r="HB40" s="90"/>
      <c r="HC40" s="90"/>
      <c r="HD40" s="90"/>
      <c r="HE40" s="90"/>
      <c r="HF40" s="90"/>
      <c r="HG40" s="90"/>
      <c r="HH40" s="90"/>
      <c r="HI40" s="90"/>
      <c r="HJ40" s="90"/>
      <c r="HK40" s="90"/>
      <c r="HL40" s="90"/>
      <c r="HM40" s="90"/>
      <c r="HN40" s="90"/>
      <c r="HO40" s="90"/>
      <c r="HP40" s="90"/>
      <c r="HQ40" s="90"/>
      <c r="HR40" s="90"/>
      <c r="HS40" s="90"/>
      <c r="HT40" s="90"/>
      <c r="HU40" s="90"/>
      <c r="HV40" s="90"/>
      <c r="HW40" s="90"/>
      <c r="HX40" s="90"/>
      <c r="HY40" s="90"/>
      <c r="HZ40" s="90"/>
      <c r="IA40" s="90"/>
      <c r="IB40" s="90"/>
      <c r="IC40" s="90"/>
      <c r="ID40" s="90"/>
      <c r="IE40" s="90"/>
      <c r="IF40" s="90"/>
      <c r="IG40" s="90"/>
      <c r="IH40" s="90"/>
      <c r="II40" s="90"/>
      <c r="IJ40" s="90"/>
      <c r="IK40" s="90"/>
      <c r="IL40" s="90"/>
      <c r="IM40" s="90"/>
      <c r="IN40" s="90"/>
      <c r="IO40" s="90"/>
      <c r="IP40" s="90"/>
      <c r="IQ40" s="90"/>
      <c r="IR40" s="90"/>
      <c r="IS40" s="90"/>
      <c r="IT40" s="90"/>
      <c r="IU40" s="90"/>
      <c r="IV40" s="90"/>
      <c r="IW40" s="90"/>
      <c r="IX40" s="90"/>
      <c r="IY40" s="90"/>
      <c r="IZ40" s="90"/>
      <c r="JA40" s="90"/>
    </row>
    <row r="41" spans="1:261" s="91" customFormat="1" ht="18" customHeight="1" x14ac:dyDescent="0.25">
      <c r="A41" s="530"/>
      <c r="B41" s="559"/>
      <c r="C41" s="544"/>
      <c r="D41" s="562"/>
      <c r="E41" s="538"/>
      <c r="F41" s="186"/>
      <c r="G41" s="187" t="str">
        <f>IF(F41=0,"",LOOKUP(F41,Sailor_No,Sailor_Name))</f>
        <v/>
      </c>
      <c r="H41" s="193"/>
      <c r="I41" s="187" t="str">
        <f>IF(H41=0,"",LOOKUP(H41,Sailor_No,Sailor_Name))</f>
        <v/>
      </c>
      <c r="J41" s="567" t="s">
        <v>456</v>
      </c>
      <c r="K41" s="644">
        <f>IF(K39&lt;=15,K39,LOOKUP(K39,$I$53:$I$62,$L$53:$L$62))</f>
        <v>100</v>
      </c>
      <c r="L41" s="644">
        <f>IF(L40&lt;=15,L40,LOOKUP(L40,$I$53:$I$62,$L$53:$L$62))</f>
        <v>0</v>
      </c>
      <c r="M41" s="644">
        <f>IF(M40&lt;=15,M40,LOOKUP(M40,$I$53:$I$62,$L$53:$L$62))</f>
        <v>0</v>
      </c>
      <c r="N41" s="85"/>
      <c r="O41" s="642"/>
      <c r="P41" s="202"/>
      <c r="Q41" s="187" t="str">
        <f>IF(P41=0,"",LOOKUP(P41,Sailor_No,Sailor_Name))</f>
        <v/>
      </c>
      <c r="R41" s="190"/>
      <c r="S41" s="187" t="str">
        <f>IF(R41=0,"",LOOKUP(R41,Sailor_No,Sailor_Name))</f>
        <v/>
      </c>
      <c r="T41" s="666">
        <f>IF(T39&lt;=15,T39,LOOKUP(T39,$I$53:$I$62,$L$53:$L$62))</f>
        <v>100</v>
      </c>
      <c r="U41" s="666">
        <f>IF(U40&lt;=15,U40,LOOKUP(U40,$I$53:$I$62,$L$53:$L$62))</f>
        <v>0</v>
      </c>
      <c r="V41" s="666">
        <f>IF(V40&lt;=15,V40,LOOKUP(V40,$I$53:$I$62,$L$53:$L$62))</f>
        <v>0</v>
      </c>
      <c r="W41" s="85"/>
      <c r="X41" s="696"/>
      <c r="Y41" s="547"/>
      <c r="Z41" s="191"/>
      <c r="AA41" s="191"/>
      <c r="AB41" s="191"/>
      <c r="AC41" s="191"/>
      <c r="AD41" s="191"/>
      <c r="AE41" s="192"/>
      <c r="AF41" s="532"/>
      <c r="AG41" s="586"/>
      <c r="AH41" s="583"/>
      <c r="AI41" s="702"/>
      <c r="AJ41" s="705"/>
      <c r="AK41" s="672"/>
      <c r="AL41" s="206"/>
      <c r="AM41" s="94" t="str">
        <f t="shared" si="10"/>
        <v/>
      </c>
      <c r="AN41" s="95" t="str">
        <f t="shared" si="4"/>
        <v/>
      </c>
      <c r="AO41" s="136"/>
      <c r="AP41" s="137"/>
      <c r="AQ41" s="137"/>
      <c r="AR41" s="137"/>
      <c r="AS41" s="137"/>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90"/>
      <c r="DE41" s="90"/>
      <c r="DF41" s="90"/>
      <c r="DG41" s="90"/>
      <c r="DH41" s="90"/>
      <c r="DI41" s="90"/>
      <c r="DJ41" s="90"/>
      <c r="DK41" s="90"/>
      <c r="DL41" s="90"/>
      <c r="DM41" s="90"/>
      <c r="DN41" s="90"/>
      <c r="DO41" s="90"/>
      <c r="DP41" s="90"/>
      <c r="DQ41" s="90"/>
      <c r="DR41" s="90"/>
      <c r="DS41" s="90"/>
      <c r="DT41" s="90"/>
      <c r="DU41" s="90"/>
      <c r="DV41" s="90"/>
      <c r="DW41" s="90"/>
      <c r="DX41" s="90"/>
      <c r="DY41" s="90"/>
      <c r="DZ41" s="90"/>
      <c r="EA41" s="90"/>
      <c r="EB41" s="90"/>
      <c r="EC41" s="90"/>
      <c r="ED41" s="90"/>
      <c r="EE41" s="90"/>
      <c r="EF41" s="90"/>
      <c r="EG41" s="90"/>
      <c r="EH41" s="90"/>
      <c r="EI41" s="90"/>
      <c r="EJ41" s="90"/>
      <c r="EK41" s="90"/>
      <c r="EL41" s="90"/>
      <c r="EM41" s="90"/>
      <c r="EN41" s="90"/>
      <c r="EO41" s="90"/>
      <c r="EP41" s="90"/>
      <c r="EQ41" s="90"/>
      <c r="ER41" s="90"/>
      <c r="ES41" s="90"/>
      <c r="ET41" s="90"/>
      <c r="EU41" s="90"/>
      <c r="EV41" s="90"/>
      <c r="EW41" s="90"/>
      <c r="EX41" s="90"/>
      <c r="EY41" s="90"/>
      <c r="EZ41" s="90"/>
      <c r="FA41" s="90"/>
      <c r="FB41" s="90"/>
      <c r="FC41" s="90"/>
      <c r="FD41" s="90"/>
      <c r="FE41" s="90"/>
      <c r="FF41" s="90"/>
      <c r="FG41" s="90"/>
      <c r="FH41" s="90"/>
      <c r="FI41" s="90"/>
      <c r="FJ41" s="90"/>
      <c r="FK41" s="90"/>
      <c r="FL41" s="90"/>
      <c r="FM41" s="90"/>
      <c r="FN41" s="90"/>
      <c r="FO41" s="90"/>
      <c r="FP41" s="90"/>
      <c r="FQ41" s="90"/>
      <c r="FR41" s="90"/>
      <c r="FS41" s="90"/>
      <c r="FT41" s="90"/>
      <c r="FU41" s="90"/>
      <c r="FV41" s="90"/>
      <c r="FW41" s="90"/>
      <c r="FX41" s="90"/>
      <c r="FY41" s="90"/>
      <c r="FZ41" s="90"/>
      <c r="GA41" s="90"/>
      <c r="GB41" s="90"/>
      <c r="GC41" s="90"/>
      <c r="GD41" s="90"/>
      <c r="GE41" s="90"/>
      <c r="GF41" s="90"/>
      <c r="GG41" s="90"/>
      <c r="GH41" s="90"/>
      <c r="GI41" s="90"/>
      <c r="GJ41" s="90"/>
      <c r="GK41" s="90"/>
      <c r="GL41" s="90"/>
      <c r="GM41" s="90"/>
      <c r="GN41" s="90"/>
      <c r="GO41" s="90"/>
      <c r="GP41" s="90"/>
      <c r="GQ41" s="90"/>
      <c r="GR41" s="90"/>
      <c r="GS41" s="90"/>
      <c r="GT41" s="90"/>
      <c r="GU41" s="90"/>
      <c r="GV41" s="90"/>
      <c r="GW41" s="90"/>
      <c r="GX41" s="90"/>
      <c r="GY41" s="90"/>
      <c r="GZ41" s="90"/>
      <c r="HA41" s="90"/>
      <c r="HB41" s="90"/>
      <c r="HC41" s="90"/>
      <c r="HD41" s="90"/>
      <c r="HE41" s="90"/>
      <c r="HF41" s="90"/>
      <c r="HG41" s="90"/>
      <c r="HH41" s="90"/>
      <c r="HI41" s="90"/>
      <c r="HJ41" s="90"/>
      <c r="HK41" s="90"/>
      <c r="HL41" s="90"/>
      <c r="HM41" s="90"/>
      <c r="HN41" s="90"/>
      <c r="HO41" s="90"/>
      <c r="HP41" s="90"/>
      <c r="HQ41" s="90"/>
      <c r="HR41" s="90"/>
      <c r="HS41" s="90"/>
      <c r="HT41" s="90"/>
      <c r="HU41" s="90"/>
      <c r="HV41" s="90"/>
      <c r="HW41" s="90"/>
      <c r="HX41" s="90"/>
      <c r="HY41" s="90"/>
      <c r="HZ41" s="90"/>
      <c r="IA41" s="90"/>
      <c r="IB41" s="90"/>
      <c r="IC41" s="90"/>
      <c r="ID41" s="90"/>
      <c r="IE41" s="90"/>
      <c r="IF41" s="90"/>
      <c r="IG41" s="90"/>
      <c r="IH41" s="90"/>
      <c r="II41" s="90"/>
      <c r="IJ41" s="90"/>
      <c r="IK41" s="90"/>
      <c r="IL41" s="90"/>
      <c r="IM41" s="90"/>
      <c r="IN41" s="90"/>
      <c r="IO41" s="90"/>
      <c r="IP41" s="90"/>
      <c r="IQ41" s="90"/>
      <c r="IR41" s="90"/>
      <c r="IS41" s="90"/>
      <c r="IT41" s="90"/>
      <c r="IU41" s="90"/>
      <c r="IV41" s="90"/>
      <c r="IW41" s="90"/>
      <c r="IX41" s="90"/>
      <c r="IY41" s="90"/>
      <c r="IZ41" s="90"/>
      <c r="JA41" s="90"/>
    </row>
    <row r="42" spans="1:261" s="91" customFormat="1" ht="18" customHeight="1" thickBot="1" x14ac:dyDescent="0.3">
      <c r="A42" s="530"/>
      <c r="B42" s="560"/>
      <c r="C42" s="545"/>
      <c r="D42" s="563"/>
      <c r="E42" s="539"/>
      <c r="F42" s="194"/>
      <c r="G42" s="187" t="str">
        <f>IF(F42=0,"",LOOKUP(F42,Sailor_No,Sailor_Name))</f>
        <v/>
      </c>
      <c r="H42" s="196"/>
      <c r="I42" s="187" t="str">
        <f>IF(H42=0,"",LOOKUP(H42,Sailor_No,Sailor_Name))</f>
        <v/>
      </c>
      <c r="J42" s="568"/>
      <c r="K42" s="679"/>
      <c r="L42" s="679"/>
      <c r="M42" s="679"/>
      <c r="N42" s="85"/>
      <c r="O42" s="643"/>
      <c r="P42" s="223"/>
      <c r="Q42" s="187" t="str">
        <f>IF(P42=0,"",LOOKUP(P42,Sailor_No,Sailor_Name))</f>
        <v/>
      </c>
      <c r="R42" s="198"/>
      <c r="S42" s="187" t="str">
        <f>IF(R42=0,"",LOOKUP(R42,Sailor_No,Sailor_Name))</f>
        <v/>
      </c>
      <c r="T42" s="645"/>
      <c r="U42" s="645"/>
      <c r="V42" s="645"/>
      <c r="W42" s="85"/>
      <c r="X42" s="697"/>
      <c r="Y42" s="548"/>
      <c r="Z42" s="199"/>
      <c r="AA42" s="199"/>
      <c r="AB42" s="199"/>
      <c r="AC42" s="199"/>
      <c r="AD42" s="199"/>
      <c r="AE42" s="200"/>
      <c r="AF42" s="533"/>
      <c r="AG42" s="587"/>
      <c r="AH42" s="584"/>
      <c r="AI42" s="703"/>
      <c r="AJ42" s="706"/>
      <c r="AK42" s="676"/>
      <c r="AL42" s="206"/>
      <c r="AM42" s="96" t="str">
        <f t="shared" si="10"/>
        <v/>
      </c>
      <c r="AN42" s="97" t="str">
        <f t="shared" si="4"/>
        <v/>
      </c>
      <c r="AO42" s="136"/>
      <c r="AP42" s="137"/>
      <c r="AQ42" s="137"/>
      <c r="AR42" s="137"/>
      <c r="AS42" s="137"/>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c r="BY42" s="90"/>
      <c r="BZ42" s="90"/>
      <c r="CA42" s="90"/>
      <c r="CB42" s="90"/>
      <c r="CC42" s="90"/>
      <c r="CD42" s="90"/>
      <c r="CE42" s="90"/>
      <c r="CF42" s="90"/>
      <c r="CG42" s="90"/>
      <c r="CH42" s="90"/>
      <c r="CI42" s="90"/>
      <c r="CJ42" s="90"/>
      <c r="CK42" s="90"/>
      <c r="CL42" s="90"/>
      <c r="CM42" s="90"/>
      <c r="CN42" s="90"/>
      <c r="CO42" s="90"/>
      <c r="CP42" s="90"/>
      <c r="CQ42" s="90"/>
      <c r="CR42" s="90"/>
      <c r="CS42" s="90"/>
      <c r="CT42" s="90"/>
      <c r="CU42" s="90"/>
      <c r="CV42" s="90"/>
      <c r="CW42" s="90"/>
      <c r="CX42" s="90"/>
      <c r="CY42" s="90"/>
      <c r="CZ42" s="90"/>
      <c r="DA42" s="90"/>
      <c r="DB42" s="90"/>
      <c r="DC42" s="90"/>
      <c r="DD42" s="90"/>
      <c r="DE42" s="90"/>
      <c r="DF42" s="90"/>
      <c r="DG42" s="90"/>
      <c r="DH42" s="90"/>
      <c r="DI42" s="90"/>
      <c r="DJ42" s="90"/>
      <c r="DK42" s="90"/>
      <c r="DL42" s="90"/>
      <c r="DM42" s="90"/>
      <c r="DN42" s="90"/>
      <c r="DO42" s="90"/>
      <c r="DP42" s="90"/>
      <c r="DQ42" s="90"/>
      <c r="DR42" s="90"/>
      <c r="DS42" s="90"/>
      <c r="DT42" s="90"/>
      <c r="DU42" s="90"/>
      <c r="DV42" s="90"/>
      <c r="DW42" s="90"/>
      <c r="DX42" s="90"/>
      <c r="DY42" s="90"/>
      <c r="DZ42" s="90"/>
      <c r="EA42" s="90"/>
      <c r="EB42" s="90"/>
      <c r="EC42" s="90"/>
      <c r="ED42" s="90"/>
      <c r="EE42" s="90"/>
      <c r="EF42" s="90"/>
      <c r="EG42" s="90"/>
      <c r="EH42" s="90"/>
      <c r="EI42" s="90"/>
      <c r="EJ42" s="90"/>
      <c r="EK42" s="90"/>
      <c r="EL42" s="90"/>
      <c r="EM42" s="90"/>
      <c r="EN42" s="90"/>
      <c r="EO42" s="90"/>
      <c r="EP42" s="90"/>
      <c r="EQ42" s="90"/>
      <c r="ER42" s="90"/>
      <c r="ES42" s="90"/>
      <c r="ET42" s="90"/>
      <c r="EU42" s="90"/>
      <c r="EV42" s="90"/>
      <c r="EW42" s="90"/>
      <c r="EX42" s="90"/>
      <c r="EY42" s="90"/>
      <c r="EZ42" s="90"/>
      <c r="FA42" s="90"/>
      <c r="FB42" s="90"/>
      <c r="FC42" s="90"/>
      <c r="FD42" s="90"/>
      <c r="FE42" s="90"/>
      <c r="FF42" s="90"/>
      <c r="FG42" s="90"/>
      <c r="FH42" s="90"/>
      <c r="FI42" s="90"/>
      <c r="FJ42" s="90"/>
      <c r="FK42" s="90"/>
      <c r="FL42" s="90"/>
      <c r="FM42" s="90"/>
      <c r="FN42" s="90"/>
      <c r="FO42" s="90"/>
      <c r="FP42" s="90"/>
      <c r="FQ42" s="90"/>
      <c r="FR42" s="90"/>
      <c r="FS42" s="90"/>
      <c r="FT42" s="90"/>
      <c r="FU42" s="90"/>
      <c r="FV42" s="90"/>
      <c r="FW42" s="90"/>
      <c r="FX42" s="90"/>
      <c r="FY42" s="90"/>
      <c r="FZ42" s="90"/>
      <c r="GA42" s="90"/>
      <c r="GB42" s="90"/>
      <c r="GC42" s="90"/>
      <c r="GD42" s="90"/>
      <c r="GE42" s="90"/>
      <c r="GF42" s="90"/>
      <c r="GG42" s="90"/>
      <c r="GH42" s="90"/>
      <c r="GI42" s="90"/>
      <c r="GJ42" s="90"/>
      <c r="GK42" s="90"/>
      <c r="GL42" s="90"/>
      <c r="GM42" s="90"/>
      <c r="GN42" s="90"/>
      <c r="GO42" s="90"/>
      <c r="GP42" s="90"/>
      <c r="GQ42" s="90"/>
      <c r="GR42" s="90"/>
      <c r="GS42" s="90"/>
      <c r="GT42" s="90"/>
      <c r="GU42" s="90"/>
      <c r="GV42" s="90"/>
      <c r="GW42" s="90"/>
      <c r="GX42" s="90"/>
      <c r="GY42" s="90"/>
      <c r="GZ42" s="90"/>
      <c r="HA42" s="90"/>
      <c r="HB42" s="90"/>
      <c r="HC42" s="90"/>
      <c r="HD42" s="90"/>
      <c r="HE42" s="90"/>
      <c r="HF42" s="90"/>
      <c r="HG42" s="90"/>
      <c r="HH42" s="90"/>
      <c r="HI42" s="90"/>
      <c r="HJ42" s="90"/>
      <c r="HK42" s="90"/>
      <c r="HL42" s="90"/>
      <c r="HM42" s="90"/>
      <c r="HN42" s="90"/>
      <c r="HO42" s="90"/>
      <c r="HP42" s="90"/>
      <c r="HQ42" s="90"/>
      <c r="HR42" s="90"/>
      <c r="HS42" s="90"/>
      <c r="HT42" s="90"/>
      <c r="HU42" s="90"/>
      <c r="HV42" s="90"/>
      <c r="HW42" s="90"/>
      <c r="HX42" s="90"/>
      <c r="HY42" s="90"/>
      <c r="HZ42" s="90"/>
      <c r="IA42" s="90"/>
      <c r="IB42" s="90"/>
      <c r="IC42" s="90"/>
      <c r="ID42" s="90"/>
      <c r="IE42" s="90"/>
      <c r="IF42" s="90"/>
      <c r="IG42" s="90"/>
      <c r="IH42" s="90"/>
      <c r="II42" s="90"/>
      <c r="IJ42" s="90"/>
      <c r="IK42" s="90"/>
      <c r="IL42" s="90"/>
      <c r="IM42" s="90"/>
      <c r="IN42" s="90"/>
      <c r="IO42" s="90"/>
      <c r="IP42" s="90"/>
      <c r="IQ42" s="90"/>
      <c r="IR42" s="90"/>
      <c r="IS42" s="90"/>
      <c r="IT42" s="90"/>
      <c r="IU42" s="90"/>
      <c r="IV42" s="90"/>
      <c r="IW42" s="90"/>
      <c r="IX42" s="90"/>
      <c r="IY42" s="90"/>
      <c r="IZ42" s="90"/>
      <c r="JA42" s="90"/>
    </row>
    <row r="43" spans="1:261" s="91" customFormat="1" ht="18" customHeight="1" x14ac:dyDescent="0.2">
      <c r="A43" s="530">
        <v>11</v>
      </c>
      <c r="B43" s="558" t="str">
        <f>LOOKUP(A43,Team_No,Team_Names_1)</f>
        <v>Spare-2</v>
      </c>
      <c r="C43" s="543">
        <f>'Boat allocation &amp; OOD'!L14</f>
        <v>0</v>
      </c>
      <c r="D43" s="561" t="str">
        <f>IF(C43=0,"",LOOKUP(C43,Hobie_No,Sail_No))</f>
        <v/>
      </c>
      <c r="E43" s="631"/>
      <c r="F43" s="210"/>
      <c r="G43" s="211"/>
      <c r="H43" s="212"/>
      <c r="I43" s="211"/>
      <c r="J43" s="561" t="s">
        <v>1047</v>
      </c>
      <c r="K43" s="680" t="s">
        <v>474</v>
      </c>
      <c r="L43" s="682"/>
      <c r="M43" s="682"/>
      <c r="N43" s="169"/>
      <c r="O43" s="641"/>
      <c r="P43" s="213"/>
      <c r="Q43" s="211"/>
      <c r="R43" s="214"/>
      <c r="S43" s="211"/>
      <c r="T43" s="690" t="s">
        <v>474</v>
      </c>
      <c r="U43" s="690"/>
      <c r="V43" s="690"/>
      <c r="W43" s="215"/>
      <c r="X43" s="695"/>
      <c r="Y43" s="216"/>
      <c r="Z43" s="217"/>
      <c r="AA43" s="217"/>
      <c r="AB43" s="217"/>
      <c r="AC43" s="217"/>
      <c r="AD43" s="217"/>
      <c r="AE43" s="218"/>
      <c r="AF43" s="235"/>
      <c r="AG43" s="585"/>
      <c r="AH43" s="582"/>
      <c r="AI43" s="701"/>
      <c r="AJ43" s="704"/>
      <c r="AK43" s="671"/>
      <c r="AL43" s="205"/>
      <c r="AM43" s="528" t="str">
        <f>IF(B43=0,"",LOOKUP(A43,Team_No,Team_Names_2))</f>
        <v>Spare-2</v>
      </c>
      <c r="AN43" s="529"/>
      <c r="AO43" s="137"/>
      <c r="AP43" s="137"/>
      <c r="AQ43" s="137"/>
      <c r="AR43" s="137"/>
      <c r="AS43" s="137"/>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c r="BY43" s="90"/>
      <c r="BZ43" s="90"/>
      <c r="CA43" s="90"/>
      <c r="CB43" s="90"/>
      <c r="CC43" s="90"/>
      <c r="CD43" s="90"/>
      <c r="CE43" s="90"/>
      <c r="CF43" s="90"/>
      <c r="CG43" s="90"/>
      <c r="CH43" s="90"/>
      <c r="CI43" s="90"/>
      <c r="CJ43" s="90"/>
      <c r="CK43" s="90"/>
      <c r="CL43" s="90"/>
      <c r="CM43" s="90"/>
      <c r="CN43" s="90"/>
      <c r="CO43" s="90"/>
      <c r="CP43" s="90"/>
      <c r="CQ43" s="90"/>
      <c r="CR43" s="90"/>
      <c r="CS43" s="90"/>
      <c r="CT43" s="90"/>
      <c r="CU43" s="90"/>
      <c r="CV43" s="90"/>
      <c r="CW43" s="90"/>
      <c r="CX43" s="90"/>
      <c r="CY43" s="90"/>
      <c r="CZ43" s="90"/>
      <c r="DA43" s="90"/>
      <c r="DB43" s="90"/>
      <c r="DC43" s="90"/>
      <c r="DD43" s="90"/>
      <c r="DE43" s="90"/>
      <c r="DF43" s="90"/>
      <c r="DG43" s="90"/>
      <c r="DH43" s="90"/>
      <c r="DI43" s="90"/>
      <c r="DJ43" s="90"/>
      <c r="DK43" s="90"/>
      <c r="DL43" s="90"/>
      <c r="DM43" s="90"/>
      <c r="DN43" s="90"/>
      <c r="DO43" s="90"/>
      <c r="DP43" s="90"/>
      <c r="DQ43" s="90"/>
      <c r="DR43" s="90"/>
      <c r="DS43" s="90"/>
      <c r="DT43" s="90"/>
      <c r="DU43" s="90"/>
      <c r="DV43" s="90"/>
      <c r="DW43" s="90"/>
      <c r="DX43" s="90"/>
      <c r="DY43" s="90"/>
      <c r="DZ43" s="90"/>
      <c r="EA43" s="90"/>
      <c r="EB43" s="90"/>
      <c r="EC43" s="90"/>
      <c r="ED43" s="90"/>
      <c r="EE43" s="90"/>
      <c r="EF43" s="90"/>
      <c r="EG43" s="90"/>
      <c r="EH43" s="90"/>
      <c r="EI43" s="90"/>
      <c r="EJ43" s="90"/>
      <c r="EK43" s="90"/>
      <c r="EL43" s="90"/>
      <c r="EM43" s="90"/>
      <c r="EN43" s="90"/>
      <c r="EO43" s="90"/>
      <c r="EP43" s="90"/>
      <c r="EQ43" s="90"/>
      <c r="ER43" s="90"/>
      <c r="ES43" s="90"/>
      <c r="ET43" s="90"/>
      <c r="EU43" s="90"/>
      <c r="EV43" s="90"/>
      <c r="EW43" s="90"/>
      <c r="EX43" s="90"/>
      <c r="EY43" s="90"/>
      <c r="EZ43" s="90"/>
      <c r="FA43" s="90"/>
      <c r="FB43" s="90"/>
      <c r="FC43" s="90"/>
      <c r="FD43" s="90"/>
      <c r="FE43" s="90"/>
      <c r="FF43" s="90"/>
      <c r="FG43" s="90"/>
      <c r="FH43" s="90"/>
      <c r="FI43" s="90"/>
      <c r="FJ43" s="90"/>
      <c r="FK43" s="90"/>
      <c r="FL43" s="90"/>
      <c r="FM43" s="90"/>
      <c r="FN43" s="90"/>
      <c r="FO43" s="90"/>
      <c r="FP43" s="90"/>
      <c r="FQ43" s="90"/>
      <c r="FR43" s="90"/>
      <c r="FS43" s="90"/>
      <c r="FT43" s="90"/>
      <c r="FU43" s="90"/>
      <c r="FV43" s="90"/>
      <c r="FW43" s="90"/>
      <c r="FX43" s="90"/>
      <c r="FY43" s="90"/>
      <c r="FZ43" s="90"/>
      <c r="GA43" s="90"/>
      <c r="GB43" s="90"/>
      <c r="GC43" s="90"/>
      <c r="GD43" s="90"/>
      <c r="GE43" s="90"/>
      <c r="GF43" s="90"/>
      <c r="GG43" s="90"/>
      <c r="GH43" s="90"/>
      <c r="GI43" s="90"/>
      <c r="GJ43" s="90"/>
      <c r="GK43" s="90"/>
      <c r="GL43" s="90"/>
      <c r="GM43" s="90"/>
      <c r="GN43" s="90"/>
      <c r="GO43" s="90"/>
      <c r="GP43" s="90"/>
      <c r="GQ43" s="90"/>
      <c r="GR43" s="90"/>
      <c r="GS43" s="90"/>
      <c r="GT43" s="90"/>
      <c r="GU43" s="90"/>
      <c r="GV43" s="90"/>
      <c r="GW43" s="90"/>
      <c r="GX43" s="90"/>
      <c r="GY43" s="90"/>
      <c r="GZ43" s="90"/>
      <c r="HA43" s="90"/>
      <c r="HB43" s="90"/>
      <c r="HC43" s="90"/>
      <c r="HD43" s="90"/>
      <c r="HE43" s="90"/>
      <c r="HF43" s="90"/>
      <c r="HG43" s="90"/>
      <c r="HH43" s="90"/>
      <c r="HI43" s="90"/>
      <c r="HJ43" s="90"/>
      <c r="HK43" s="90"/>
      <c r="HL43" s="90"/>
      <c r="HM43" s="90"/>
      <c r="HN43" s="90"/>
      <c r="HO43" s="90"/>
      <c r="HP43" s="90"/>
      <c r="HQ43" s="90"/>
      <c r="HR43" s="90"/>
      <c r="HS43" s="90"/>
      <c r="HT43" s="90"/>
      <c r="HU43" s="90"/>
      <c r="HV43" s="90"/>
      <c r="HW43" s="90"/>
      <c r="HX43" s="90"/>
      <c r="HY43" s="90"/>
      <c r="HZ43" s="90"/>
      <c r="IA43" s="90"/>
      <c r="IB43" s="90"/>
      <c r="IC43" s="90"/>
      <c r="ID43" s="90"/>
      <c r="IE43" s="90"/>
      <c r="IF43" s="90"/>
      <c r="IG43" s="90"/>
      <c r="IH43" s="90"/>
      <c r="II43" s="90"/>
      <c r="IJ43" s="90"/>
      <c r="IK43" s="90"/>
      <c r="IL43" s="90"/>
      <c r="IM43" s="90"/>
      <c r="IN43" s="90"/>
      <c r="IO43" s="90"/>
      <c r="IP43" s="90"/>
      <c r="IQ43" s="90"/>
      <c r="IR43" s="90"/>
      <c r="IS43" s="90"/>
      <c r="IT43" s="90"/>
      <c r="IU43" s="90"/>
      <c r="IV43" s="90"/>
      <c r="IW43" s="90"/>
      <c r="IX43" s="90"/>
      <c r="IY43" s="90"/>
      <c r="IZ43" s="90"/>
      <c r="JA43" s="90"/>
    </row>
    <row r="44" spans="1:261" s="91" customFormat="1" ht="18" customHeight="1" x14ac:dyDescent="0.25">
      <c r="A44" s="530"/>
      <c r="B44" s="559"/>
      <c r="C44" s="544"/>
      <c r="D44" s="562"/>
      <c r="E44" s="632"/>
      <c r="F44" s="186"/>
      <c r="G44" s="187" t="str">
        <f>IF(F44=0,"",LOOKUP(F44,Sailor_No,Sailor_Name))</f>
        <v/>
      </c>
      <c r="H44" s="193"/>
      <c r="I44" s="187" t="str">
        <f>IF(H44=0,"",LOOKUP(H44,Sailor_No,Sailor_Name))</f>
        <v/>
      </c>
      <c r="J44" s="569"/>
      <c r="K44" s="681"/>
      <c r="L44" s="683"/>
      <c r="M44" s="683"/>
      <c r="N44" s="85"/>
      <c r="O44" s="642"/>
      <c r="P44" s="202"/>
      <c r="Q44" s="187" t="str">
        <f>IF(P44=0,"",LOOKUP(P44,Sailor_No,Sailor_Name))</f>
        <v/>
      </c>
      <c r="R44" s="190"/>
      <c r="S44" s="187" t="str">
        <f>IF(R44=0,"",LOOKUP(R44,Sailor_No,Sailor_Name))</f>
        <v/>
      </c>
      <c r="T44" s="691"/>
      <c r="U44" s="691"/>
      <c r="V44" s="691"/>
      <c r="W44" s="85"/>
      <c r="X44" s="696"/>
      <c r="Y44" s="546" t="str">
        <f>IF(E43="N",$H$53,IF(E44="Y",0,"-"))</f>
        <v>-</v>
      </c>
      <c r="Z44" s="191"/>
      <c r="AA44" s="191"/>
      <c r="AB44" s="191"/>
      <c r="AC44" s="191"/>
      <c r="AD44" s="191"/>
      <c r="AE44" s="192"/>
      <c r="AF44" s="531">
        <f>SUM(Y44:AE46)</f>
        <v>0</v>
      </c>
      <c r="AG44" s="586"/>
      <c r="AH44" s="583"/>
      <c r="AI44" s="702"/>
      <c r="AJ44" s="705"/>
      <c r="AK44" s="672"/>
      <c r="AL44" s="206"/>
      <c r="AM44" s="92" t="str">
        <f t="shared" si="10"/>
        <v/>
      </c>
      <c r="AN44" s="93" t="str">
        <f t="shared" si="4"/>
        <v/>
      </c>
      <c r="AO44" s="137"/>
      <c r="AP44" s="137"/>
      <c r="AQ44" s="137"/>
      <c r="AR44" s="137"/>
      <c r="AS44" s="137"/>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c r="BY44" s="90"/>
      <c r="BZ44" s="90"/>
      <c r="CA44" s="90"/>
      <c r="CB44" s="90"/>
      <c r="CC44" s="90"/>
      <c r="CD44" s="90"/>
      <c r="CE44" s="90"/>
      <c r="CF44" s="90"/>
      <c r="CG44" s="90"/>
      <c r="CH44" s="90"/>
      <c r="CI44" s="90"/>
      <c r="CJ44" s="90"/>
      <c r="CK44" s="90"/>
      <c r="CL44" s="90"/>
      <c r="CM44" s="90"/>
      <c r="CN44" s="90"/>
      <c r="CO44" s="90"/>
      <c r="CP44" s="90"/>
      <c r="CQ44" s="90"/>
      <c r="CR44" s="90"/>
      <c r="CS44" s="90"/>
      <c r="CT44" s="90"/>
      <c r="CU44" s="90"/>
      <c r="CV44" s="90"/>
      <c r="CW44" s="90"/>
      <c r="CX44" s="90"/>
      <c r="CY44" s="90"/>
      <c r="CZ44" s="90"/>
      <c r="DA44" s="90"/>
      <c r="DB44" s="90"/>
      <c r="DC44" s="90"/>
      <c r="DD44" s="90"/>
      <c r="DE44" s="90"/>
      <c r="DF44" s="90"/>
      <c r="DG44" s="90"/>
      <c r="DH44" s="90"/>
      <c r="DI44" s="90"/>
      <c r="DJ44" s="90"/>
      <c r="DK44" s="90"/>
      <c r="DL44" s="90"/>
      <c r="DM44" s="90"/>
      <c r="DN44" s="90"/>
      <c r="DO44" s="90"/>
      <c r="DP44" s="90"/>
      <c r="DQ44" s="90"/>
      <c r="DR44" s="90"/>
      <c r="DS44" s="90"/>
      <c r="DT44" s="90"/>
      <c r="DU44" s="90"/>
      <c r="DV44" s="90"/>
      <c r="DW44" s="90"/>
      <c r="DX44" s="90"/>
      <c r="DY44" s="90"/>
      <c r="DZ44" s="90"/>
      <c r="EA44" s="90"/>
      <c r="EB44" s="90"/>
      <c r="EC44" s="90"/>
      <c r="ED44" s="90"/>
      <c r="EE44" s="90"/>
      <c r="EF44" s="90"/>
      <c r="EG44" s="90"/>
      <c r="EH44" s="90"/>
      <c r="EI44" s="90"/>
      <c r="EJ44" s="90"/>
      <c r="EK44" s="90"/>
      <c r="EL44" s="90"/>
      <c r="EM44" s="90"/>
      <c r="EN44" s="90"/>
      <c r="EO44" s="90"/>
      <c r="EP44" s="90"/>
      <c r="EQ44" s="90"/>
      <c r="ER44" s="90"/>
      <c r="ES44" s="90"/>
      <c r="ET44" s="90"/>
      <c r="EU44" s="90"/>
      <c r="EV44" s="90"/>
      <c r="EW44" s="90"/>
      <c r="EX44" s="90"/>
      <c r="EY44" s="90"/>
      <c r="EZ44" s="90"/>
      <c r="FA44" s="90"/>
      <c r="FB44" s="90"/>
      <c r="FC44" s="90"/>
      <c r="FD44" s="90"/>
      <c r="FE44" s="90"/>
      <c r="FF44" s="90"/>
      <c r="FG44" s="90"/>
      <c r="FH44" s="90"/>
      <c r="FI44" s="90"/>
      <c r="FJ44" s="90"/>
      <c r="FK44" s="90"/>
      <c r="FL44" s="90"/>
      <c r="FM44" s="90"/>
      <c r="FN44" s="90"/>
      <c r="FO44" s="90"/>
      <c r="FP44" s="90"/>
      <c r="FQ44" s="90"/>
      <c r="FR44" s="90"/>
      <c r="FS44" s="90"/>
      <c r="FT44" s="90"/>
      <c r="FU44" s="90"/>
      <c r="FV44" s="90"/>
      <c r="FW44" s="90"/>
      <c r="FX44" s="90"/>
      <c r="FY44" s="90"/>
      <c r="FZ44" s="90"/>
      <c r="GA44" s="90"/>
      <c r="GB44" s="90"/>
      <c r="GC44" s="90"/>
      <c r="GD44" s="90"/>
      <c r="GE44" s="90"/>
      <c r="GF44" s="90"/>
      <c r="GG44" s="90"/>
      <c r="GH44" s="90"/>
      <c r="GI44" s="90"/>
      <c r="GJ44" s="90"/>
      <c r="GK44" s="90"/>
      <c r="GL44" s="90"/>
      <c r="GM44" s="90"/>
      <c r="GN44" s="90"/>
      <c r="GO44" s="90"/>
      <c r="GP44" s="90"/>
      <c r="GQ44" s="90"/>
      <c r="GR44" s="90"/>
      <c r="GS44" s="90"/>
      <c r="GT44" s="90"/>
      <c r="GU44" s="90"/>
      <c r="GV44" s="90"/>
      <c r="GW44" s="90"/>
      <c r="GX44" s="90"/>
      <c r="GY44" s="90"/>
      <c r="GZ44" s="90"/>
      <c r="HA44" s="90"/>
      <c r="HB44" s="90"/>
      <c r="HC44" s="90"/>
      <c r="HD44" s="90"/>
      <c r="HE44" s="90"/>
      <c r="HF44" s="90"/>
      <c r="HG44" s="90"/>
      <c r="HH44" s="90"/>
      <c r="HI44" s="90"/>
      <c r="HJ44" s="90"/>
      <c r="HK44" s="90"/>
      <c r="HL44" s="90"/>
      <c r="HM44" s="90"/>
      <c r="HN44" s="90"/>
      <c r="HO44" s="90"/>
      <c r="HP44" s="90"/>
      <c r="HQ44" s="90"/>
      <c r="HR44" s="90"/>
      <c r="HS44" s="90"/>
      <c r="HT44" s="90"/>
      <c r="HU44" s="90"/>
      <c r="HV44" s="90"/>
      <c r="HW44" s="90"/>
      <c r="HX44" s="90"/>
      <c r="HY44" s="90"/>
      <c r="HZ44" s="90"/>
      <c r="IA44" s="90"/>
      <c r="IB44" s="90"/>
      <c r="IC44" s="90"/>
      <c r="ID44" s="90"/>
      <c r="IE44" s="90"/>
      <c r="IF44" s="90"/>
      <c r="IG44" s="90"/>
      <c r="IH44" s="90"/>
      <c r="II44" s="90"/>
      <c r="IJ44" s="90"/>
      <c r="IK44" s="90"/>
      <c r="IL44" s="90"/>
      <c r="IM44" s="90"/>
      <c r="IN44" s="90"/>
      <c r="IO44" s="90"/>
      <c r="IP44" s="90"/>
      <c r="IQ44" s="90"/>
      <c r="IR44" s="90"/>
      <c r="IS44" s="90"/>
      <c r="IT44" s="90"/>
      <c r="IU44" s="90"/>
      <c r="IV44" s="90"/>
      <c r="IW44" s="90"/>
      <c r="IX44" s="90"/>
      <c r="IY44" s="90"/>
      <c r="IZ44" s="90"/>
      <c r="JA44" s="90"/>
    </row>
    <row r="45" spans="1:261" s="91" customFormat="1" ht="18" customHeight="1" x14ac:dyDescent="0.25">
      <c r="A45" s="530"/>
      <c r="B45" s="559"/>
      <c r="C45" s="544"/>
      <c r="D45" s="562"/>
      <c r="E45" s="632"/>
      <c r="F45" s="186"/>
      <c r="G45" s="187" t="str">
        <f>IF(F45=0,"",LOOKUP(F45,Sailor_No,Sailor_Name))</f>
        <v/>
      </c>
      <c r="H45" s="193"/>
      <c r="I45" s="187" t="str">
        <f>IF(H45=0,"",LOOKUP(H45,Sailor_No,Sailor_Name))</f>
        <v/>
      </c>
      <c r="J45" s="567" t="s">
        <v>456</v>
      </c>
      <c r="K45" s="644">
        <f>IF(K43&lt;=15,K43,LOOKUP(K43,$I$53:$I$62,$L$53:$L$62))</f>
        <v>100</v>
      </c>
      <c r="L45" s="644">
        <f>IF(L44&lt;=15,L44,LOOKUP(L44,$I$53:$I$62,$L$53:$L$62))</f>
        <v>0</v>
      </c>
      <c r="M45" s="644">
        <f>IF(M44&lt;=15,M44,LOOKUP(M44,$I$53:$I$62,$L$53:$L$62))</f>
        <v>0</v>
      </c>
      <c r="N45" s="85"/>
      <c r="O45" s="642"/>
      <c r="P45" s="202"/>
      <c r="Q45" s="187" t="str">
        <f>IF(P45=0,"",LOOKUP(P45,Sailor_No,Sailor_Name))</f>
        <v/>
      </c>
      <c r="R45" s="190"/>
      <c r="S45" s="187" t="str">
        <f>IF(R45=0,"",LOOKUP(R45,Sailor_No,Sailor_Name))</f>
        <v/>
      </c>
      <c r="T45" s="666">
        <f>IF(T43&lt;=15,T43,LOOKUP(T43,$I$53:$I$62,$L$53:$L$62))</f>
        <v>100</v>
      </c>
      <c r="U45" s="666">
        <f>IF(U44&lt;=15,U44,LOOKUP(U44,$I$53:$I$62,$L$53:$L$62))</f>
        <v>0</v>
      </c>
      <c r="V45" s="666">
        <f>IF(V44&lt;=15,V44,LOOKUP(V44,$I$53:$I$62,$L$53:$L$62))</f>
        <v>0</v>
      </c>
      <c r="W45" s="85"/>
      <c r="X45" s="696"/>
      <c r="Y45" s="547"/>
      <c r="Z45" s="191"/>
      <c r="AA45" s="191"/>
      <c r="AB45" s="191"/>
      <c r="AC45" s="191"/>
      <c r="AD45" s="191"/>
      <c r="AE45" s="192"/>
      <c r="AF45" s="532"/>
      <c r="AG45" s="586"/>
      <c r="AH45" s="583"/>
      <c r="AI45" s="702"/>
      <c r="AJ45" s="705"/>
      <c r="AK45" s="672"/>
      <c r="AL45" s="206"/>
      <c r="AM45" s="94" t="str">
        <f t="shared" si="10"/>
        <v/>
      </c>
      <c r="AN45" s="95" t="str">
        <f t="shared" si="4"/>
        <v/>
      </c>
      <c r="AO45" s="136"/>
      <c r="AP45" s="137"/>
      <c r="AQ45" s="137"/>
      <c r="AR45" s="137"/>
      <c r="AS45" s="137"/>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c r="CC45" s="90"/>
      <c r="CD45" s="90"/>
      <c r="CE45" s="90"/>
      <c r="CF45" s="90"/>
      <c r="CG45" s="90"/>
      <c r="CH45" s="90"/>
      <c r="CI45" s="90"/>
      <c r="CJ45" s="90"/>
      <c r="CK45" s="90"/>
      <c r="CL45" s="90"/>
      <c r="CM45" s="90"/>
      <c r="CN45" s="90"/>
      <c r="CO45" s="90"/>
      <c r="CP45" s="90"/>
      <c r="CQ45" s="90"/>
      <c r="CR45" s="90"/>
      <c r="CS45" s="90"/>
      <c r="CT45" s="90"/>
      <c r="CU45" s="90"/>
      <c r="CV45" s="90"/>
      <c r="CW45" s="90"/>
      <c r="CX45" s="90"/>
      <c r="CY45" s="90"/>
      <c r="CZ45" s="90"/>
      <c r="DA45" s="90"/>
      <c r="DB45" s="90"/>
      <c r="DC45" s="90"/>
      <c r="DD45" s="90"/>
      <c r="DE45" s="90"/>
      <c r="DF45" s="90"/>
      <c r="DG45" s="90"/>
      <c r="DH45" s="90"/>
      <c r="DI45" s="90"/>
      <c r="DJ45" s="90"/>
      <c r="DK45" s="90"/>
      <c r="DL45" s="90"/>
      <c r="DM45" s="90"/>
      <c r="DN45" s="90"/>
      <c r="DO45" s="90"/>
      <c r="DP45" s="90"/>
      <c r="DQ45" s="90"/>
      <c r="DR45" s="90"/>
      <c r="DS45" s="90"/>
      <c r="DT45" s="90"/>
      <c r="DU45" s="90"/>
      <c r="DV45" s="90"/>
      <c r="DW45" s="90"/>
      <c r="DX45" s="90"/>
      <c r="DY45" s="90"/>
      <c r="DZ45" s="90"/>
      <c r="EA45" s="90"/>
      <c r="EB45" s="90"/>
      <c r="EC45" s="90"/>
      <c r="ED45" s="90"/>
      <c r="EE45" s="90"/>
      <c r="EF45" s="90"/>
      <c r="EG45" s="90"/>
      <c r="EH45" s="90"/>
      <c r="EI45" s="90"/>
      <c r="EJ45" s="90"/>
      <c r="EK45" s="90"/>
      <c r="EL45" s="90"/>
      <c r="EM45" s="90"/>
      <c r="EN45" s="90"/>
      <c r="EO45" s="90"/>
      <c r="EP45" s="90"/>
      <c r="EQ45" s="90"/>
      <c r="ER45" s="90"/>
      <c r="ES45" s="90"/>
      <c r="ET45" s="90"/>
      <c r="EU45" s="90"/>
      <c r="EV45" s="90"/>
      <c r="EW45" s="90"/>
      <c r="EX45" s="90"/>
      <c r="EY45" s="90"/>
      <c r="EZ45" s="90"/>
      <c r="FA45" s="90"/>
      <c r="FB45" s="90"/>
      <c r="FC45" s="90"/>
      <c r="FD45" s="90"/>
      <c r="FE45" s="90"/>
      <c r="FF45" s="90"/>
      <c r="FG45" s="90"/>
      <c r="FH45" s="90"/>
      <c r="FI45" s="90"/>
      <c r="FJ45" s="90"/>
      <c r="FK45" s="90"/>
      <c r="FL45" s="90"/>
      <c r="FM45" s="90"/>
      <c r="FN45" s="90"/>
      <c r="FO45" s="90"/>
      <c r="FP45" s="90"/>
      <c r="FQ45" s="90"/>
      <c r="FR45" s="90"/>
      <c r="FS45" s="90"/>
      <c r="FT45" s="90"/>
      <c r="FU45" s="90"/>
      <c r="FV45" s="90"/>
      <c r="FW45" s="90"/>
      <c r="FX45" s="90"/>
      <c r="FY45" s="90"/>
      <c r="FZ45" s="90"/>
      <c r="GA45" s="90"/>
      <c r="GB45" s="90"/>
      <c r="GC45" s="90"/>
      <c r="GD45" s="90"/>
      <c r="GE45" s="90"/>
      <c r="GF45" s="90"/>
      <c r="GG45" s="90"/>
      <c r="GH45" s="90"/>
      <c r="GI45" s="90"/>
      <c r="GJ45" s="90"/>
      <c r="GK45" s="90"/>
      <c r="GL45" s="90"/>
      <c r="GM45" s="90"/>
      <c r="GN45" s="90"/>
      <c r="GO45" s="90"/>
      <c r="GP45" s="90"/>
      <c r="GQ45" s="90"/>
      <c r="GR45" s="90"/>
      <c r="GS45" s="90"/>
      <c r="GT45" s="90"/>
      <c r="GU45" s="90"/>
      <c r="GV45" s="90"/>
      <c r="GW45" s="90"/>
      <c r="GX45" s="90"/>
      <c r="GY45" s="90"/>
      <c r="GZ45" s="90"/>
      <c r="HA45" s="90"/>
      <c r="HB45" s="90"/>
      <c r="HC45" s="90"/>
      <c r="HD45" s="90"/>
      <c r="HE45" s="90"/>
      <c r="HF45" s="90"/>
      <c r="HG45" s="90"/>
      <c r="HH45" s="90"/>
      <c r="HI45" s="90"/>
      <c r="HJ45" s="90"/>
      <c r="HK45" s="90"/>
      <c r="HL45" s="90"/>
      <c r="HM45" s="90"/>
      <c r="HN45" s="90"/>
      <c r="HO45" s="90"/>
      <c r="HP45" s="90"/>
      <c r="HQ45" s="90"/>
      <c r="HR45" s="90"/>
      <c r="HS45" s="90"/>
      <c r="HT45" s="90"/>
      <c r="HU45" s="90"/>
      <c r="HV45" s="90"/>
      <c r="HW45" s="90"/>
      <c r="HX45" s="90"/>
      <c r="HY45" s="90"/>
      <c r="HZ45" s="90"/>
      <c r="IA45" s="90"/>
      <c r="IB45" s="90"/>
      <c r="IC45" s="90"/>
      <c r="ID45" s="90"/>
      <c r="IE45" s="90"/>
      <c r="IF45" s="90"/>
      <c r="IG45" s="90"/>
      <c r="IH45" s="90"/>
      <c r="II45" s="90"/>
      <c r="IJ45" s="90"/>
      <c r="IK45" s="90"/>
      <c r="IL45" s="90"/>
      <c r="IM45" s="90"/>
      <c r="IN45" s="90"/>
      <c r="IO45" s="90"/>
      <c r="IP45" s="90"/>
      <c r="IQ45" s="90"/>
      <c r="IR45" s="90"/>
      <c r="IS45" s="90"/>
      <c r="IT45" s="90"/>
      <c r="IU45" s="90"/>
      <c r="IV45" s="90"/>
      <c r="IW45" s="90"/>
      <c r="IX45" s="90"/>
      <c r="IY45" s="90"/>
      <c r="IZ45" s="90"/>
      <c r="JA45" s="90"/>
    </row>
    <row r="46" spans="1:261" s="91" customFormat="1" ht="18" customHeight="1" thickBot="1" x14ac:dyDescent="0.3">
      <c r="A46" s="530"/>
      <c r="B46" s="560"/>
      <c r="C46" s="545"/>
      <c r="D46" s="563"/>
      <c r="E46" s="670"/>
      <c r="F46" s="186"/>
      <c r="G46" s="187" t="str">
        <f>IF(F46=0,"",LOOKUP(F46,Sailor_No,Sailor_Name))</f>
        <v/>
      </c>
      <c r="H46" s="193"/>
      <c r="I46" s="187" t="str">
        <f>IF(H46=0,"",LOOKUP(H46,Sailor_No,Sailor_Name))</f>
        <v/>
      </c>
      <c r="J46" s="568"/>
      <c r="K46" s="679"/>
      <c r="L46" s="679"/>
      <c r="M46" s="679"/>
      <c r="N46" s="85"/>
      <c r="O46" s="643"/>
      <c r="P46" s="202"/>
      <c r="Q46" s="187" t="str">
        <f>IF(P46=0,"",LOOKUP(P46,Sailor_No,Sailor_Name))</f>
        <v/>
      </c>
      <c r="R46" s="190"/>
      <c r="S46" s="187" t="str">
        <f>IF(R46=0,"",LOOKUP(R46,Sailor_No,Sailor_Name))</f>
        <v/>
      </c>
      <c r="T46" s="645"/>
      <c r="U46" s="645"/>
      <c r="V46" s="645"/>
      <c r="W46" s="85"/>
      <c r="X46" s="697"/>
      <c r="Y46" s="548"/>
      <c r="Z46" s="191"/>
      <c r="AA46" s="191"/>
      <c r="AB46" s="191"/>
      <c r="AC46" s="191"/>
      <c r="AD46" s="191"/>
      <c r="AE46" s="192"/>
      <c r="AF46" s="572"/>
      <c r="AG46" s="587"/>
      <c r="AH46" s="584"/>
      <c r="AI46" s="703"/>
      <c r="AJ46" s="706"/>
      <c r="AK46" s="676"/>
      <c r="AL46" s="206"/>
      <c r="AM46" s="98" t="str">
        <f t="shared" si="10"/>
        <v/>
      </c>
      <c r="AN46" s="99" t="str">
        <f t="shared" si="4"/>
        <v/>
      </c>
      <c r="AO46" s="137"/>
      <c r="AP46" s="137"/>
      <c r="AQ46" s="137"/>
      <c r="AR46" s="137"/>
      <c r="AS46" s="137"/>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c r="CB46" s="90"/>
      <c r="CC46" s="90"/>
      <c r="CD46" s="90"/>
      <c r="CE46" s="90"/>
      <c r="CF46" s="90"/>
      <c r="CG46" s="90"/>
      <c r="CH46" s="90"/>
      <c r="CI46" s="90"/>
      <c r="CJ46" s="90"/>
      <c r="CK46" s="90"/>
      <c r="CL46" s="90"/>
      <c r="CM46" s="90"/>
      <c r="CN46" s="90"/>
      <c r="CO46" s="90"/>
      <c r="CP46" s="90"/>
      <c r="CQ46" s="90"/>
      <c r="CR46" s="90"/>
      <c r="CS46" s="90"/>
      <c r="CT46" s="90"/>
      <c r="CU46" s="90"/>
      <c r="CV46" s="90"/>
      <c r="CW46" s="90"/>
      <c r="CX46" s="90"/>
      <c r="CY46" s="90"/>
      <c r="CZ46" s="90"/>
      <c r="DA46" s="90"/>
      <c r="DB46" s="90"/>
      <c r="DC46" s="90"/>
      <c r="DD46" s="90"/>
      <c r="DE46" s="90"/>
      <c r="DF46" s="90"/>
      <c r="DG46" s="90"/>
      <c r="DH46" s="90"/>
      <c r="DI46" s="90"/>
      <c r="DJ46" s="90"/>
      <c r="DK46" s="90"/>
      <c r="DL46" s="90"/>
      <c r="DM46" s="90"/>
      <c r="DN46" s="90"/>
      <c r="DO46" s="90"/>
      <c r="DP46" s="90"/>
      <c r="DQ46" s="90"/>
      <c r="DR46" s="90"/>
      <c r="DS46" s="90"/>
      <c r="DT46" s="90"/>
      <c r="DU46" s="90"/>
      <c r="DV46" s="90"/>
      <c r="DW46" s="90"/>
      <c r="DX46" s="90"/>
      <c r="DY46" s="90"/>
      <c r="DZ46" s="90"/>
      <c r="EA46" s="90"/>
      <c r="EB46" s="90"/>
      <c r="EC46" s="90"/>
      <c r="ED46" s="90"/>
      <c r="EE46" s="90"/>
      <c r="EF46" s="90"/>
      <c r="EG46" s="90"/>
      <c r="EH46" s="90"/>
      <c r="EI46" s="90"/>
      <c r="EJ46" s="90"/>
      <c r="EK46" s="90"/>
      <c r="EL46" s="90"/>
      <c r="EM46" s="90"/>
      <c r="EN46" s="90"/>
      <c r="EO46" s="90"/>
      <c r="EP46" s="90"/>
      <c r="EQ46" s="90"/>
      <c r="ER46" s="90"/>
      <c r="ES46" s="90"/>
      <c r="ET46" s="90"/>
      <c r="EU46" s="90"/>
      <c r="EV46" s="90"/>
      <c r="EW46" s="90"/>
      <c r="EX46" s="90"/>
      <c r="EY46" s="90"/>
      <c r="EZ46" s="90"/>
      <c r="FA46" s="90"/>
      <c r="FB46" s="90"/>
      <c r="FC46" s="90"/>
      <c r="FD46" s="90"/>
      <c r="FE46" s="90"/>
      <c r="FF46" s="90"/>
      <c r="FG46" s="90"/>
      <c r="FH46" s="90"/>
      <c r="FI46" s="90"/>
      <c r="FJ46" s="90"/>
      <c r="FK46" s="90"/>
      <c r="FL46" s="90"/>
      <c r="FM46" s="90"/>
      <c r="FN46" s="90"/>
      <c r="FO46" s="90"/>
      <c r="FP46" s="90"/>
      <c r="FQ46" s="90"/>
      <c r="FR46" s="90"/>
      <c r="FS46" s="90"/>
      <c r="FT46" s="90"/>
      <c r="FU46" s="90"/>
      <c r="FV46" s="90"/>
      <c r="FW46" s="90"/>
      <c r="FX46" s="90"/>
      <c r="FY46" s="90"/>
      <c r="FZ46" s="90"/>
      <c r="GA46" s="90"/>
      <c r="GB46" s="90"/>
      <c r="GC46" s="90"/>
      <c r="GD46" s="90"/>
      <c r="GE46" s="90"/>
      <c r="GF46" s="90"/>
      <c r="GG46" s="90"/>
      <c r="GH46" s="90"/>
      <c r="GI46" s="90"/>
      <c r="GJ46" s="90"/>
      <c r="GK46" s="90"/>
      <c r="GL46" s="90"/>
      <c r="GM46" s="90"/>
      <c r="GN46" s="90"/>
      <c r="GO46" s="90"/>
      <c r="GP46" s="90"/>
      <c r="GQ46" s="90"/>
      <c r="GR46" s="90"/>
      <c r="GS46" s="90"/>
      <c r="GT46" s="90"/>
      <c r="GU46" s="90"/>
      <c r="GV46" s="90"/>
      <c r="GW46" s="90"/>
      <c r="GX46" s="90"/>
      <c r="GY46" s="90"/>
      <c r="GZ46" s="90"/>
      <c r="HA46" s="90"/>
      <c r="HB46" s="90"/>
      <c r="HC46" s="90"/>
      <c r="HD46" s="90"/>
      <c r="HE46" s="90"/>
      <c r="HF46" s="90"/>
      <c r="HG46" s="90"/>
      <c r="HH46" s="90"/>
      <c r="HI46" s="90"/>
      <c r="HJ46" s="90"/>
      <c r="HK46" s="90"/>
      <c r="HL46" s="90"/>
      <c r="HM46" s="90"/>
      <c r="HN46" s="90"/>
      <c r="HO46" s="90"/>
      <c r="HP46" s="90"/>
      <c r="HQ46" s="90"/>
      <c r="HR46" s="90"/>
      <c r="HS46" s="90"/>
      <c r="HT46" s="90"/>
      <c r="HU46" s="90"/>
      <c r="HV46" s="90"/>
      <c r="HW46" s="90"/>
      <c r="HX46" s="90"/>
      <c r="HY46" s="90"/>
      <c r="HZ46" s="90"/>
      <c r="IA46" s="90"/>
      <c r="IB46" s="90"/>
      <c r="IC46" s="90"/>
      <c r="ID46" s="90"/>
      <c r="IE46" s="90"/>
      <c r="IF46" s="90"/>
      <c r="IG46" s="90"/>
      <c r="IH46" s="90"/>
      <c r="II46" s="90"/>
      <c r="IJ46" s="90"/>
      <c r="IK46" s="90"/>
      <c r="IL46" s="90"/>
      <c r="IM46" s="90"/>
      <c r="IN46" s="90"/>
      <c r="IO46" s="90"/>
      <c r="IP46" s="90"/>
      <c r="IQ46" s="90"/>
      <c r="IR46" s="90"/>
      <c r="IS46" s="90"/>
      <c r="IT46" s="90"/>
      <c r="IU46" s="90"/>
      <c r="IV46" s="90"/>
      <c r="IW46" s="90"/>
      <c r="IX46" s="90"/>
      <c r="IY46" s="90"/>
      <c r="IZ46" s="90"/>
      <c r="JA46" s="90"/>
    </row>
    <row r="47" spans="1:261" s="91" customFormat="1" ht="18" customHeight="1" x14ac:dyDescent="0.2">
      <c r="A47" s="530">
        <v>12</v>
      </c>
      <c r="B47" s="558" t="str">
        <f>LOOKUP(A47,Team_No,Team_Names_1)</f>
        <v>Spare-3</v>
      </c>
      <c r="C47" s="543">
        <f>'Boat allocation &amp; OOD'!L15</f>
        <v>0</v>
      </c>
      <c r="D47" s="561" t="str">
        <f>IF(C47=0,"",LOOKUP(C47,Hobie_No,Sail_No))</f>
        <v/>
      </c>
      <c r="E47" s="631"/>
      <c r="F47" s="210"/>
      <c r="G47" s="211"/>
      <c r="H47" s="212"/>
      <c r="I47" s="211"/>
      <c r="J47" s="561" t="s">
        <v>1047</v>
      </c>
      <c r="K47" s="680" t="s">
        <v>474</v>
      </c>
      <c r="L47" s="682"/>
      <c r="M47" s="224"/>
      <c r="N47" s="169"/>
      <c r="O47" s="641"/>
      <c r="P47" s="213"/>
      <c r="Q47" s="211"/>
      <c r="R47" s="214"/>
      <c r="S47" s="211"/>
      <c r="T47" s="690" t="s">
        <v>474</v>
      </c>
      <c r="U47" s="690"/>
      <c r="V47" s="690"/>
      <c r="W47" s="215"/>
      <c r="X47" s="695"/>
      <c r="Y47" s="216"/>
      <c r="Z47" s="217"/>
      <c r="AA47" s="217"/>
      <c r="AB47" s="217"/>
      <c r="AC47" s="217"/>
      <c r="AD47" s="217"/>
      <c r="AE47" s="218"/>
      <c r="AF47" s="235"/>
      <c r="AG47" s="585"/>
      <c r="AH47" s="582"/>
      <c r="AI47" s="701"/>
      <c r="AJ47" s="704"/>
      <c r="AK47" s="671"/>
      <c r="AL47" s="205"/>
      <c r="AM47" s="528" t="str">
        <f>IF(B47=0,"",LOOKUP(A47,Team_No,Team_Names_2))</f>
        <v>Spare-3</v>
      </c>
      <c r="AN47" s="529"/>
      <c r="AO47" s="137"/>
      <c r="AP47" s="137"/>
      <c r="AQ47" s="137"/>
      <c r="AR47" s="137"/>
      <c r="AS47" s="137"/>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c r="BY47" s="90"/>
      <c r="BZ47" s="90"/>
      <c r="CA47" s="90"/>
      <c r="CB47" s="90"/>
      <c r="CC47" s="90"/>
      <c r="CD47" s="90"/>
      <c r="CE47" s="90"/>
      <c r="CF47" s="90"/>
      <c r="CG47" s="90"/>
      <c r="CH47" s="90"/>
      <c r="CI47" s="90"/>
      <c r="CJ47" s="90"/>
      <c r="CK47" s="90"/>
      <c r="CL47" s="90"/>
      <c r="CM47" s="90"/>
      <c r="CN47" s="90"/>
      <c r="CO47" s="90"/>
      <c r="CP47" s="90"/>
      <c r="CQ47" s="90"/>
      <c r="CR47" s="90"/>
      <c r="CS47" s="90"/>
      <c r="CT47" s="90"/>
      <c r="CU47" s="90"/>
      <c r="CV47" s="90"/>
      <c r="CW47" s="90"/>
      <c r="CX47" s="90"/>
      <c r="CY47" s="90"/>
      <c r="CZ47" s="90"/>
      <c r="DA47" s="90"/>
      <c r="DB47" s="90"/>
      <c r="DC47" s="90"/>
      <c r="DD47" s="90"/>
      <c r="DE47" s="90"/>
      <c r="DF47" s="90"/>
      <c r="DG47" s="90"/>
      <c r="DH47" s="90"/>
      <c r="DI47" s="90"/>
      <c r="DJ47" s="90"/>
      <c r="DK47" s="90"/>
      <c r="DL47" s="90"/>
      <c r="DM47" s="90"/>
      <c r="DN47" s="90"/>
      <c r="DO47" s="90"/>
      <c r="DP47" s="90"/>
      <c r="DQ47" s="90"/>
      <c r="DR47" s="90"/>
      <c r="DS47" s="90"/>
      <c r="DT47" s="90"/>
      <c r="DU47" s="90"/>
      <c r="DV47" s="90"/>
      <c r="DW47" s="90"/>
      <c r="DX47" s="90"/>
      <c r="DY47" s="90"/>
      <c r="DZ47" s="90"/>
      <c r="EA47" s="90"/>
      <c r="EB47" s="90"/>
      <c r="EC47" s="90"/>
      <c r="ED47" s="90"/>
      <c r="EE47" s="90"/>
      <c r="EF47" s="90"/>
      <c r="EG47" s="90"/>
      <c r="EH47" s="90"/>
      <c r="EI47" s="90"/>
      <c r="EJ47" s="90"/>
      <c r="EK47" s="90"/>
      <c r="EL47" s="90"/>
      <c r="EM47" s="90"/>
      <c r="EN47" s="90"/>
      <c r="EO47" s="90"/>
      <c r="EP47" s="90"/>
      <c r="EQ47" s="90"/>
      <c r="ER47" s="90"/>
      <c r="ES47" s="90"/>
      <c r="ET47" s="90"/>
      <c r="EU47" s="90"/>
      <c r="EV47" s="90"/>
      <c r="EW47" s="90"/>
      <c r="EX47" s="90"/>
      <c r="EY47" s="90"/>
      <c r="EZ47" s="90"/>
      <c r="FA47" s="90"/>
      <c r="FB47" s="90"/>
      <c r="FC47" s="90"/>
      <c r="FD47" s="90"/>
      <c r="FE47" s="90"/>
      <c r="FF47" s="90"/>
      <c r="FG47" s="90"/>
      <c r="FH47" s="90"/>
      <c r="FI47" s="90"/>
      <c r="FJ47" s="90"/>
      <c r="FK47" s="90"/>
      <c r="FL47" s="90"/>
      <c r="FM47" s="90"/>
      <c r="FN47" s="90"/>
      <c r="FO47" s="90"/>
      <c r="FP47" s="90"/>
      <c r="FQ47" s="90"/>
      <c r="FR47" s="90"/>
      <c r="FS47" s="90"/>
      <c r="FT47" s="90"/>
      <c r="FU47" s="90"/>
      <c r="FV47" s="90"/>
      <c r="FW47" s="90"/>
      <c r="FX47" s="90"/>
      <c r="FY47" s="90"/>
      <c r="FZ47" s="90"/>
      <c r="GA47" s="90"/>
      <c r="GB47" s="90"/>
      <c r="GC47" s="90"/>
      <c r="GD47" s="90"/>
      <c r="GE47" s="90"/>
      <c r="GF47" s="90"/>
      <c r="GG47" s="90"/>
      <c r="GH47" s="90"/>
      <c r="GI47" s="90"/>
      <c r="GJ47" s="90"/>
      <c r="GK47" s="90"/>
      <c r="GL47" s="90"/>
      <c r="GM47" s="90"/>
      <c r="GN47" s="90"/>
      <c r="GO47" s="90"/>
      <c r="GP47" s="90"/>
      <c r="GQ47" s="90"/>
      <c r="GR47" s="90"/>
      <c r="GS47" s="90"/>
      <c r="GT47" s="90"/>
      <c r="GU47" s="90"/>
      <c r="GV47" s="90"/>
      <c r="GW47" s="90"/>
      <c r="GX47" s="90"/>
      <c r="GY47" s="90"/>
      <c r="GZ47" s="90"/>
      <c r="HA47" s="90"/>
      <c r="HB47" s="90"/>
      <c r="HC47" s="90"/>
      <c r="HD47" s="90"/>
      <c r="HE47" s="90"/>
      <c r="HF47" s="90"/>
      <c r="HG47" s="90"/>
      <c r="HH47" s="90"/>
      <c r="HI47" s="90"/>
      <c r="HJ47" s="90"/>
      <c r="HK47" s="90"/>
      <c r="HL47" s="90"/>
      <c r="HM47" s="90"/>
      <c r="HN47" s="90"/>
      <c r="HO47" s="90"/>
      <c r="HP47" s="90"/>
      <c r="HQ47" s="90"/>
      <c r="HR47" s="90"/>
      <c r="HS47" s="90"/>
      <c r="HT47" s="90"/>
      <c r="HU47" s="90"/>
      <c r="HV47" s="90"/>
      <c r="HW47" s="90"/>
      <c r="HX47" s="90"/>
      <c r="HY47" s="90"/>
      <c r="HZ47" s="90"/>
      <c r="IA47" s="90"/>
      <c r="IB47" s="90"/>
      <c r="IC47" s="90"/>
      <c r="ID47" s="90"/>
      <c r="IE47" s="90"/>
      <c r="IF47" s="90"/>
      <c r="IG47" s="90"/>
      <c r="IH47" s="90"/>
      <c r="II47" s="90"/>
      <c r="IJ47" s="90"/>
      <c r="IK47" s="90"/>
      <c r="IL47" s="90"/>
      <c r="IM47" s="90"/>
      <c r="IN47" s="90"/>
      <c r="IO47" s="90"/>
      <c r="IP47" s="90"/>
      <c r="IQ47" s="90"/>
      <c r="IR47" s="90"/>
      <c r="IS47" s="90"/>
      <c r="IT47" s="90"/>
      <c r="IU47" s="90"/>
      <c r="IV47" s="90"/>
      <c r="IW47" s="90"/>
      <c r="IX47" s="90"/>
      <c r="IY47" s="90"/>
      <c r="IZ47" s="90"/>
      <c r="JA47" s="90"/>
    </row>
    <row r="48" spans="1:261" s="91" customFormat="1" ht="18" customHeight="1" x14ac:dyDescent="0.25">
      <c r="A48" s="530"/>
      <c r="B48" s="559"/>
      <c r="C48" s="544"/>
      <c r="D48" s="562"/>
      <c r="E48" s="632"/>
      <c r="F48" s="186"/>
      <c r="G48" s="187" t="str">
        <f>IF(F48=0,"",LOOKUP(F48,Sailor_No,Sailor_Name))</f>
        <v/>
      </c>
      <c r="H48" s="193"/>
      <c r="I48" s="187" t="str">
        <f>IF(H48=0,"",LOOKUP(H48,Sailor_No,Sailor_Name))</f>
        <v/>
      </c>
      <c r="J48" s="569"/>
      <c r="K48" s="681"/>
      <c r="L48" s="683"/>
      <c r="M48" s="222"/>
      <c r="N48" s="85"/>
      <c r="O48" s="642"/>
      <c r="P48" s="202"/>
      <c r="Q48" s="187" t="str">
        <f>IF(P48=0,"",LOOKUP(P48,Sailor_No,Sailor_Name))</f>
        <v/>
      </c>
      <c r="R48" s="190"/>
      <c r="S48" s="187" t="str">
        <f>IF(R48=0,"",LOOKUP(R48,Sailor_No,Sailor_Name))</f>
        <v/>
      </c>
      <c r="T48" s="691"/>
      <c r="U48" s="691"/>
      <c r="V48" s="691"/>
      <c r="W48" s="85"/>
      <c r="X48" s="696"/>
      <c r="Y48" s="546" t="str">
        <f>IF(E47="N",$H$53,IF(E48="Y",0,"-"))</f>
        <v>-</v>
      </c>
      <c r="Z48" s="191"/>
      <c r="AA48" s="191"/>
      <c r="AB48" s="191"/>
      <c r="AC48" s="191"/>
      <c r="AD48" s="191"/>
      <c r="AE48" s="192"/>
      <c r="AF48" s="531">
        <f>SUM(Y48:AE50)</f>
        <v>0</v>
      </c>
      <c r="AG48" s="586"/>
      <c r="AH48" s="583"/>
      <c r="AI48" s="702"/>
      <c r="AJ48" s="705"/>
      <c r="AK48" s="672"/>
      <c r="AL48" s="206"/>
      <c r="AM48" s="92" t="str">
        <f t="shared" si="10"/>
        <v/>
      </c>
      <c r="AN48" s="93" t="str">
        <f t="shared" si="4"/>
        <v/>
      </c>
      <c r="AO48" s="137"/>
      <c r="AP48" s="137"/>
      <c r="AQ48" s="137"/>
      <c r="AR48" s="137"/>
      <c r="AS48" s="137"/>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c r="CL48" s="90"/>
      <c r="CM48" s="90"/>
      <c r="CN48" s="90"/>
      <c r="CO48" s="90"/>
      <c r="CP48" s="90"/>
      <c r="CQ48" s="90"/>
      <c r="CR48" s="90"/>
      <c r="CS48" s="90"/>
      <c r="CT48" s="90"/>
      <c r="CU48" s="90"/>
      <c r="CV48" s="90"/>
      <c r="CW48" s="90"/>
      <c r="CX48" s="90"/>
      <c r="CY48" s="90"/>
      <c r="CZ48" s="90"/>
      <c r="DA48" s="90"/>
      <c r="DB48" s="90"/>
      <c r="DC48" s="90"/>
      <c r="DD48" s="90"/>
      <c r="DE48" s="90"/>
      <c r="DF48" s="90"/>
      <c r="DG48" s="90"/>
      <c r="DH48" s="90"/>
      <c r="DI48" s="90"/>
      <c r="DJ48" s="90"/>
      <c r="DK48" s="90"/>
      <c r="DL48" s="90"/>
      <c r="DM48" s="90"/>
      <c r="DN48" s="90"/>
      <c r="DO48" s="90"/>
      <c r="DP48" s="90"/>
      <c r="DQ48" s="90"/>
      <c r="DR48" s="90"/>
      <c r="DS48" s="90"/>
      <c r="DT48" s="90"/>
      <c r="DU48" s="90"/>
      <c r="DV48" s="90"/>
      <c r="DW48" s="90"/>
      <c r="DX48" s="90"/>
      <c r="DY48" s="90"/>
      <c r="DZ48" s="90"/>
      <c r="EA48" s="90"/>
      <c r="EB48" s="90"/>
      <c r="EC48" s="90"/>
      <c r="ED48" s="90"/>
      <c r="EE48" s="90"/>
      <c r="EF48" s="90"/>
      <c r="EG48" s="90"/>
      <c r="EH48" s="90"/>
      <c r="EI48" s="90"/>
      <c r="EJ48" s="90"/>
      <c r="EK48" s="90"/>
      <c r="EL48" s="90"/>
      <c r="EM48" s="90"/>
      <c r="EN48" s="90"/>
      <c r="EO48" s="90"/>
      <c r="EP48" s="90"/>
      <c r="EQ48" s="90"/>
      <c r="ER48" s="90"/>
      <c r="ES48" s="90"/>
      <c r="ET48" s="90"/>
      <c r="EU48" s="90"/>
      <c r="EV48" s="90"/>
      <c r="EW48" s="90"/>
      <c r="EX48" s="90"/>
      <c r="EY48" s="90"/>
      <c r="EZ48" s="90"/>
      <c r="FA48" s="90"/>
      <c r="FB48" s="90"/>
      <c r="FC48" s="90"/>
      <c r="FD48" s="90"/>
      <c r="FE48" s="90"/>
      <c r="FF48" s="90"/>
      <c r="FG48" s="90"/>
      <c r="FH48" s="90"/>
      <c r="FI48" s="90"/>
      <c r="FJ48" s="90"/>
      <c r="FK48" s="90"/>
      <c r="FL48" s="90"/>
      <c r="FM48" s="90"/>
      <c r="FN48" s="90"/>
      <c r="FO48" s="90"/>
      <c r="FP48" s="90"/>
      <c r="FQ48" s="90"/>
      <c r="FR48" s="90"/>
      <c r="FS48" s="90"/>
      <c r="FT48" s="90"/>
      <c r="FU48" s="90"/>
      <c r="FV48" s="90"/>
      <c r="FW48" s="90"/>
      <c r="FX48" s="90"/>
      <c r="FY48" s="90"/>
      <c r="FZ48" s="90"/>
      <c r="GA48" s="90"/>
      <c r="GB48" s="90"/>
      <c r="GC48" s="90"/>
      <c r="GD48" s="90"/>
      <c r="GE48" s="90"/>
      <c r="GF48" s="90"/>
      <c r="GG48" s="90"/>
      <c r="GH48" s="90"/>
      <c r="GI48" s="90"/>
      <c r="GJ48" s="90"/>
      <c r="GK48" s="90"/>
      <c r="GL48" s="90"/>
      <c r="GM48" s="90"/>
      <c r="GN48" s="90"/>
      <c r="GO48" s="90"/>
      <c r="GP48" s="90"/>
      <c r="GQ48" s="90"/>
      <c r="GR48" s="90"/>
      <c r="GS48" s="90"/>
      <c r="GT48" s="90"/>
      <c r="GU48" s="90"/>
      <c r="GV48" s="90"/>
      <c r="GW48" s="90"/>
      <c r="GX48" s="90"/>
      <c r="GY48" s="90"/>
      <c r="GZ48" s="90"/>
      <c r="HA48" s="90"/>
      <c r="HB48" s="90"/>
      <c r="HC48" s="90"/>
      <c r="HD48" s="90"/>
      <c r="HE48" s="90"/>
      <c r="HF48" s="90"/>
      <c r="HG48" s="90"/>
      <c r="HH48" s="90"/>
      <c r="HI48" s="90"/>
      <c r="HJ48" s="90"/>
      <c r="HK48" s="90"/>
      <c r="HL48" s="90"/>
      <c r="HM48" s="90"/>
      <c r="HN48" s="90"/>
      <c r="HO48" s="90"/>
      <c r="HP48" s="90"/>
      <c r="HQ48" s="90"/>
      <c r="HR48" s="90"/>
      <c r="HS48" s="90"/>
      <c r="HT48" s="90"/>
      <c r="HU48" s="90"/>
      <c r="HV48" s="90"/>
      <c r="HW48" s="90"/>
      <c r="HX48" s="90"/>
      <c r="HY48" s="90"/>
      <c r="HZ48" s="90"/>
      <c r="IA48" s="90"/>
      <c r="IB48" s="90"/>
      <c r="IC48" s="90"/>
      <c r="ID48" s="90"/>
      <c r="IE48" s="90"/>
      <c r="IF48" s="90"/>
      <c r="IG48" s="90"/>
      <c r="IH48" s="90"/>
      <c r="II48" s="90"/>
      <c r="IJ48" s="90"/>
      <c r="IK48" s="90"/>
      <c r="IL48" s="90"/>
      <c r="IM48" s="90"/>
      <c r="IN48" s="90"/>
      <c r="IO48" s="90"/>
      <c r="IP48" s="90"/>
      <c r="IQ48" s="90"/>
      <c r="IR48" s="90"/>
      <c r="IS48" s="90"/>
      <c r="IT48" s="90"/>
      <c r="IU48" s="90"/>
      <c r="IV48" s="90"/>
      <c r="IW48" s="90"/>
      <c r="IX48" s="90"/>
      <c r="IY48" s="90"/>
      <c r="IZ48" s="90"/>
      <c r="JA48" s="90"/>
    </row>
    <row r="49" spans="1:261" s="91" customFormat="1" ht="18" customHeight="1" x14ac:dyDescent="0.25">
      <c r="A49" s="530"/>
      <c r="B49" s="559"/>
      <c r="C49" s="544"/>
      <c r="D49" s="562"/>
      <c r="E49" s="632"/>
      <c r="F49" s="186"/>
      <c r="G49" s="187" t="str">
        <f>IF(F49=0,"",LOOKUP(F49,Sailor_No,Sailor_Name))</f>
        <v/>
      </c>
      <c r="H49" s="193"/>
      <c r="I49" s="187" t="str">
        <f>IF(H49=0,"",LOOKUP(H49,Sailor_No,Sailor_Name))</f>
        <v/>
      </c>
      <c r="J49" s="567" t="s">
        <v>456</v>
      </c>
      <c r="K49" s="644">
        <f>IF(K47&lt;=15,K47,LOOKUP(K47,$I$53:$I$62,$L$53:$L$62))</f>
        <v>100</v>
      </c>
      <c r="L49" s="644">
        <f>IF(L48&lt;=15,L48,LOOKUP(L48,$I$53:$I$62,$L$53:$L$62))</f>
        <v>0</v>
      </c>
      <c r="M49" s="644">
        <f>IF(M48&lt;=15,M48,LOOKUP(M48,$I$53:$I$62,$L$53:$L$62))</f>
        <v>0</v>
      </c>
      <c r="N49" s="85"/>
      <c r="O49" s="642"/>
      <c r="P49" s="202"/>
      <c r="Q49" s="187" t="str">
        <f>IF(P49=0,"",LOOKUP(P49,Sailor_No,Sailor_Name))</f>
        <v/>
      </c>
      <c r="R49" s="190"/>
      <c r="S49" s="187" t="str">
        <f>IF(R49=0,"",LOOKUP(R49,Sailor_No,Sailor_Name))</f>
        <v/>
      </c>
      <c r="T49" s="666">
        <f>IF(T47&lt;=15,T47,LOOKUP(T47,$I$53:$I$62,$L$53:$L$62))</f>
        <v>100</v>
      </c>
      <c r="U49" s="666">
        <f>IF(U48&lt;=15,U48,LOOKUP(U48,$I$53:$I$62,$L$53:$L$62))</f>
        <v>0</v>
      </c>
      <c r="V49" s="666">
        <f>IF(V48&lt;=15,V48,LOOKUP(V48,$I$53:$I$62,$L$53:$L$62))</f>
        <v>0</v>
      </c>
      <c r="W49" s="85"/>
      <c r="X49" s="696"/>
      <c r="Y49" s="547"/>
      <c r="Z49" s="191"/>
      <c r="AA49" s="191"/>
      <c r="AB49" s="191"/>
      <c r="AC49" s="191"/>
      <c r="AD49" s="191"/>
      <c r="AE49" s="225"/>
      <c r="AF49" s="532"/>
      <c r="AG49" s="586"/>
      <c r="AH49" s="583"/>
      <c r="AI49" s="702"/>
      <c r="AJ49" s="705"/>
      <c r="AK49" s="672"/>
      <c r="AL49" s="206"/>
      <c r="AM49" s="94" t="str">
        <f t="shared" si="10"/>
        <v/>
      </c>
      <c r="AN49" s="95" t="str">
        <f t="shared" si="4"/>
        <v/>
      </c>
      <c r="AO49" s="136"/>
      <c r="AP49" s="137"/>
      <c r="AQ49" s="137"/>
      <c r="AR49" s="137"/>
      <c r="AS49" s="137"/>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c r="BY49" s="90"/>
      <c r="BZ49" s="90"/>
      <c r="CA49" s="90"/>
      <c r="CB49" s="90"/>
      <c r="CC49" s="90"/>
      <c r="CD49" s="90"/>
      <c r="CE49" s="90"/>
      <c r="CF49" s="90"/>
      <c r="CG49" s="90"/>
      <c r="CH49" s="90"/>
      <c r="CI49" s="90"/>
      <c r="CJ49" s="90"/>
      <c r="CK49" s="90"/>
      <c r="CL49" s="90"/>
      <c r="CM49" s="90"/>
      <c r="CN49" s="90"/>
      <c r="CO49" s="90"/>
      <c r="CP49" s="90"/>
      <c r="CQ49" s="90"/>
      <c r="CR49" s="90"/>
      <c r="CS49" s="90"/>
      <c r="CT49" s="90"/>
      <c r="CU49" s="90"/>
      <c r="CV49" s="90"/>
      <c r="CW49" s="90"/>
      <c r="CX49" s="90"/>
      <c r="CY49" s="90"/>
      <c r="CZ49" s="90"/>
      <c r="DA49" s="90"/>
      <c r="DB49" s="90"/>
      <c r="DC49" s="90"/>
      <c r="DD49" s="90"/>
      <c r="DE49" s="90"/>
      <c r="DF49" s="90"/>
      <c r="DG49" s="90"/>
      <c r="DH49" s="90"/>
      <c r="DI49" s="90"/>
      <c r="DJ49" s="90"/>
      <c r="DK49" s="90"/>
      <c r="DL49" s="90"/>
      <c r="DM49" s="90"/>
      <c r="DN49" s="90"/>
      <c r="DO49" s="90"/>
      <c r="DP49" s="90"/>
      <c r="DQ49" s="90"/>
      <c r="DR49" s="90"/>
      <c r="DS49" s="90"/>
      <c r="DT49" s="90"/>
      <c r="DU49" s="90"/>
      <c r="DV49" s="90"/>
      <c r="DW49" s="90"/>
      <c r="DX49" s="90"/>
      <c r="DY49" s="90"/>
      <c r="DZ49" s="90"/>
      <c r="EA49" s="90"/>
      <c r="EB49" s="90"/>
      <c r="EC49" s="90"/>
      <c r="ED49" s="90"/>
      <c r="EE49" s="90"/>
      <c r="EF49" s="90"/>
      <c r="EG49" s="90"/>
      <c r="EH49" s="90"/>
      <c r="EI49" s="90"/>
      <c r="EJ49" s="90"/>
      <c r="EK49" s="90"/>
      <c r="EL49" s="90"/>
      <c r="EM49" s="90"/>
      <c r="EN49" s="90"/>
      <c r="EO49" s="90"/>
      <c r="EP49" s="90"/>
      <c r="EQ49" s="90"/>
      <c r="ER49" s="90"/>
      <c r="ES49" s="90"/>
      <c r="ET49" s="90"/>
      <c r="EU49" s="90"/>
      <c r="EV49" s="90"/>
      <c r="EW49" s="90"/>
      <c r="EX49" s="90"/>
      <c r="EY49" s="90"/>
      <c r="EZ49" s="90"/>
      <c r="FA49" s="90"/>
      <c r="FB49" s="90"/>
      <c r="FC49" s="90"/>
      <c r="FD49" s="90"/>
      <c r="FE49" s="90"/>
      <c r="FF49" s="90"/>
      <c r="FG49" s="90"/>
      <c r="FH49" s="90"/>
      <c r="FI49" s="90"/>
      <c r="FJ49" s="90"/>
      <c r="FK49" s="90"/>
      <c r="FL49" s="90"/>
      <c r="FM49" s="90"/>
      <c r="FN49" s="90"/>
      <c r="FO49" s="90"/>
      <c r="FP49" s="90"/>
      <c r="FQ49" s="90"/>
      <c r="FR49" s="90"/>
      <c r="FS49" s="90"/>
      <c r="FT49" s="90"/>
      <c r="FU49" s="90"/>
      <c r="FV49" s="90"/>
      <c r="FW49" s="90"/>
      <c r="FX49" s="90"/>
      <c r="FY49" s="90"/>
      <c r="FZ49" s="90"/>
      <c r="GA49" s="90"/>
      <c r="GB49" s="90"/>
      <c r="GC49" s="90"/>
      <c r="GD49" s="90"/>
      <c r="GE49" s="90"/>
      <c r="GF49" s="90"/>
      <c r="GG49" s="90"/>
      <c r="GH49" s="90"/>
      <c r="GI49" s="90"/>
      <c r="GJ49" s="90"/>
      <c r="GK49" s="90"/>
      <c r="GL49" s="90"/>
      <c r="GM49" s="90"/>
      <c r="GN49" s="90"/>
      <c r="GO49" s="90"/>
      <c r="GP49" s="90"/>
      <c r="GQ49" s="90"/>
      <c r="GR49" s="90"/>
      <c r="GS49" s="90"/>
      <c r="GT49" s="90"/>
      <c r="GU49" s="90"/>
      <c r="GV49" s="90"/>
      <c r="GW49" s="90"/>
      <c r="GX49" s="90"/>
      <c r="GY49" s="90"/>
      <c r="GZ49" s="90"/>
      <c r="HA49" s="90"/>
      <c r="HB49" s="90"/>
      <c r="HC49" s="90"/>
      <c r="HD49" s="90"/>
      <c r="HE49" s="90"/>
      <c r="HF49" s="90"/>
      <c r="HG49" s="90"/>
      <c r="HH49" s="90"/>
      <c r="HI49" s="90"/>
      <c r="HJ49" s="90"/>
      <c r="HK49" s="90"/>
      <c r="HL49" s="90"/>
      <c r="HM49" s="90"/>
      <c r="HN49" s="90"/>
      <c r="HO49" s="90"/>
      <c r="HP49" s="90"/>
      <c r="HQ49" s="90"/>
      <c r="HR49" s="90"/>
      <c r="HS49" s="90"/>
      <c r="HT49" s="90"/>
      <c r="HU49" s="90"/>
      <c r="HV49" s="90"/>
      <c r="HW49" s="90"/>
      <c r="HX49" s="90"/>
      <c r="HY49" s="90"/>
      <c r="HZ49" s="90"/>
      <c r="IA49" s="90"/>
      <c r="IB49" s="90"/>
      <c r="IC49" s="90"/>
      <c r="ID49" s="90"/>
      <c r="IE49" s="90"/>
      <c r="IF49" s="90"/>
      <c r="IG49" s="90"/>
      <c r="IH49" s="90"/>
      <c r="II49" s="90"/>
      <c r="IJ49" s="90"/>
      <c r="IK49" s="90"/>
      <c r="IL49" s="90"/>
      <c r="IM49" s="90"/>
      <c r="IN49" s="90"/>
      <c r="IO49" s="90"/>
      <c r="IP49" s="90"/>
      <c r="IQ49" s="90"/>
      <c r="IR49" s="90"/>
      <c r="IS49" s="90"/>
      <c r="IT49" s="90"/>
      <c r="IU49" s="90"/>
      <c r="IV49" s="90"/>
      <c r="IW49" s="90"/>
      <c r="IX49" s="90"/>
      <c r="IY49" s="90"/>
      <c r="IZ49" s="90"/>
      <c r="JA49" s="90"/>
    </row>
    <row r="50" spans="1:261" s="91" customFormat="1" ht="18" customHeight="1" thickBot="1" x14ac:dyDescent="0.3">
      <c r="A50" s="530"/>
      <c r="B50" s="560"/>
      <c r="C50" s="545"/>
      <c r="D50" s="634"/>
      <c r="E50" s="633"/>
      <c r="F50" s="194"/>
      <c r="G50" s="195" t="str">
        <f>IF(F50=0,"",LOOKUP(F50,Sailor_No,Sailor_Name))</f>
        <v/>
      </c>
      <c r="H50" s="196"/>
      <c r="I50" s="195" t="str">
        <f>IF(H50=0,"",LOOKUP(H50,Sailor_No,Sailor_Name))</f>
        <v/>
      </c>
      <c r="J50" s="568"/>
      <c r="K50" s="645"/>
      <c r="L50" s="645"/>
      <c r="M50" s="645"/>
      <c r="N50" s="85"/>
      <c r="O50" s="643"/>
      <c r="P50" s="207"/>
      <c r="Q50" s="195" t="str">
        <f>IF(P50=0,"",LOOKUP(P50,Sailor_No,Sailor_Name))</f>
        <v/>
      </c>
      <c r="R50" s="198"/>
      <c r="S50" s="195" t="str">
        <f>IF(R50=0,"",LOOKUP(R50,Sailor_No,Sailor_Name))</f>
        <v/>
      </c>
      <c r="T50" s="645"/>
      <c r="U50" s="645"/>
      <c r="V50" s="645"/>
      <c r="W50" s="85"/>
      <c r="X50" s="697"/>
      <c r="Y50" s="612"/>
      <c r="Z50" s="226"/>
      <c r="AA50" s="226"/>
      <c r="AB50" s="226"/>
      <c r="AC50" s="226"/>
      <c r="AD50" s="226"/>
      <c r="AE50" s="227"/>
      <c r="AF50" s="611"/>
      <c r="AG50" s="587"/>
      <c r="AH50" s="584"/>
      <c r="AI50" s="703"/>
      <c r="AJ50" s="706"/>
      <c r="AK50" s="673"/>
      <c r="AL50" s="228"/>
      <c r="AM50" s="96" t="str">
        <f t="shared" si="10"/>
        <v/>
      </c>
      <c r="AN50" s="97" t="str">
        <f t="shared" si="4"/>
        <v/>
      </c>
      <c r="AO50" s="137"/>
      <c r="AP50" s="137"/>
      <c r="AQ50" s="137"/>
      <c r="AR50" s="137"/>
      <c r="AS50" s="137"/>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c r="BY50" s="90"/>
      <c r="BZ50" s="90"/>
      <c r="CA50" s="90"/>
      <c r="CB50" s="90"/>
      <c r="CC50" s="90"/>
      <c r="CD50" s="90"/>
      <c r="CE50" s="90"/>
      <c r="CF50" s="90"/>
      <c r="CG50" s="90"/>
      <c r="CH50" s="90"/>
      <c r="CI50" s="90"/>
      <c r="CJ50" s="90"/>
      <c r="CK50" s="90"/>
      <c r="CL50" s="90"/>
      <c r="CM50" s="90"/>
      <c r="CN50" s="90"/>
      <c r="CO50" s="90"/>
      <c r="CP50" s="90"/>
      <c r="CQ50" s="90"/>
      <c r="CR50" s="90"/>
      <c r="CS50" s="90"/>
      <c r="CT50" s="90"/>
      <c r="CU50" s="90"/>
      <c r="CV50" s="90"/>
      <c r="CW50" s="90"/>
      <c r="CX50" s="90"/>
      <c r="CY50" s="90"/>
      <c r="CZ50" s="90"/>
      <c r="DA50" s="90"/>
      <c r="DB50" s="90"/>
      <c r="DC50" s="90"/>
      <c r="DD50" s="90"/>
      <c r="DE50" s="90"/>
      <c r="DF50" s="90"/>
      <c r="DG50" s="90"/>
      <c r="DH50" s="90"/>
      <c r="DI50" s="90"/>
      <c r="DJ50" s="90"/>
      <c r="DK50" s="90"/>
      <c r="DL50" s="90"/>
      <c r="DM50" s="90"/>
      <c r="DN50" s="90"/>
      <c r="DO50" s="90"/>
      <c r="DP50" s="90"/>
      <c r="DQ50" s="90"/>
      <c r="DR50" s="90"/>
      <c r="DS50" s="90"/>
      <c r="DT50" s="90"/>
      <c r="DU50" s="90"/>
      <c r="DV50" s="90"/>
      <c r="DW50" s="90"/>
      <c r="DX50" s="90"/>
      <c r="DY50" s="90"/>
      <c r="DZ50" s="90"/>
      <c r="EA50" s="90"/>
      <c r="EB50" s="90"/>
      <c r="EC50" s="90"/>
      <c r="ED50" s="90"/>
      <c r="EE50" s="90"/>
      <c r="EF50" s="90"/>
      <c r="EG50" s="90"/>
      <c r="EH50" s="90"/>
      <c r="EI50" s="90"/>
      <c r="EJ50" s="90"/>
      <c r="EK50" s="90"/>
      <c r="EL50" s="90"/>
      <c r="EM50" s="90"/>
      <c r="EN50" s="90"/>
      <c r="EO50" s="90"/>
      <c r="EP50" s="90"/>
      <c r="EQ50" s="90"/>
      <c r="ER50" s="90"/>
      <c r="ES50" s="90"/>
      <c r="ET50" s="90"/>
      <c r="EU50" s="90"/>
      <c r="EV50" s="90"/>
      <c r="EW50" s="90"/>
      <c r="EX50" s="90"/>
      <c r="EY50" s="90"/>
      <c r="EZ50" s="90"/>
      <c r="FA50" s="90"/>
      <c r="FB50" s="90"/>
      <c r="FC50" s="90"/>
      <c r="FD50" s="90"/>
      <c r="FE50" s="90"/>
      <c r="FF50" s="90"/>
      <c r="FG50" s="90"/>
      <c r="FH50" s="90"/>
      <c r="FI50" s="90"/>
      <c r="FJ50" s="90"/>
      <c r="FK50" s="90"/>
      <c r="FL50" s="90"/>
      <c r="FM50" s="90"/>
      <c r="FN50" s="90"/>
      <c r="FO50" s="90"/>
      <c r="FP50" s="90"/>
      <c r="FQ50" s="90"/>
      <c r="FR50" s="90"/>
      <c r="FS50" s="90"/>
      <c r="FT50" s="90"/>
      <c r="FU50" s="90"/>
      <c r="FV50" s="90"/>
      <c r="FW50" s="90"/>
      <c r="FX50" s="90"/>
      <c r="FY50" s="90"/>
      <c r="FZ50" s="90"/>
      <c r="GA50" s="90"/>
      <c r="GB50" s="90"/>
      <c r="GC50" s="90"/>
      <c r="GD50" s="90"/>
      <c r="GE50" s="90"/>
      <c r="GF50" s="90"/>
      <c r="GG50" s="90"/>
      <c r="GH50" s="90"/>
      <c r="GI50" s="90"/>
      <c r="GJ50" s="90"/>
      <c r="GK50" s="90"/>
      <c r="GL50" s="90"/>
      <c r="GM50" s="90"/>
      <c r="GN50" s="90"/>
      <c r="GO50" s="90"/>
      <c r="GP50" s="90"/>
      <c r="GQ50" s="90"/>
      <c r="GR50" s="90"/>
      <c r="GS50" s="90"/>
      <c r="GT50" s="90"/>
      <c r="GU50" s="90"/>
      <c r="GV50" s="90"/>
      <c r="GW50" s="90"/>
      <c r="GX50" s="90"/>
      <c r="GY50" s="90"/>
      <c r="GZ50" s="90"/>
      <c r="HA50" s="90"/>
      <c r="HB50" s="90"/>
      <c r="HC50" s="90"/>
      <c r="HD50" s="90"/>
      <c r="HE50" s="90"/>
      <c r="HF50" s="90"/>
      <c r="HG50" s="90"/>
      <c r="HH50" s="90"/>
      <c r="HI50" s="90"/>
      <c r="HJ50" s="90"/>
      <c r="HK50" s="90"/>
      <c r="HL50" s="90"/>
      <c r="HM50" s="90"/>
      <c r="HN50" s="90"/>
      <c r="HO50" s="90"/>
      <c r="HP50" s="90"/>
      <c r="HQ50" s="90"/>
      <c r="HR50" s="90"/>
      <c r="HS50" s="90"/>
      <c r="HT50" s="90"/>
      <c r="HU50" s="90"/>
      <c r="HV50" s="90"/>
      <c r="HW50" s="90"/>
      <c r="HX50" s="90"/>
      <c r="HY50" s="90"/>
      <c r="HZ50" s="90"/>
      <c r="IA50" s="90"/>
      <c r="IB50" s="90"/>
      <c r="IC50" s="90"/>
      <c r="ID50" s="90"/>
      <c r="IE50" s="90"/>
      <c r="IF50" s="90"/>
      <c r="IG50" s="90"/>
      <c r="IH50" s="90"/>
      <c r="II50" s="90"/>
      <c r="IJ50" s="90"/>
      <c r="IK50" s="90"/>
      <c r="IL50" s="90"/>
      <c r="IM50" s="90"/>
      <c r="IN50" s="90"/>
      <c r="IO50" s="90"/>
      <c r="IP50" s="90"/>
      <c r="IQ50" s="90"/>
      <c r="IR50" s="90"/>
      <c r="IS50" s="90"/>
      <c r="IT50" s="90"/>
      <c r="IU50" s="90"/>
      <c r="IV50" s="90"/>
      <c r="IW50" s="90"/>
      <c r="IX50" s="90"/>
      <c r="IY50" s="90"/>
      <c r="IZ50" s="90"/>
      <c r="JA50" s="90"/>
    </row>
    <row r="51" spans="1:261" ht="18.95" customHeight="1" thickBot="1" x14ac:dyDescent="0.3">
      <c r="A51" s="527"/>
      <c r="B51" s="103"/>
      <c r="C51" s="104"/>
      <c r="D51" s="104"/>
      <c r="E51" s="104"/>
      <c r="F51" s="105"/>
      <c r="G51" s="138"/>
      <c r="H51" s="105"/>
      <c r="I51" s="140" t="str">
        <f>IF(H51=0,"",LOOKUP(H51,Sailor_No,Sailor_Name))</f>
        <v/>
      </c>
      <c r="J51" s="140"/>
      <c r="K51" s="105"/>
      <c r="L51" s="105"/>
      <c r="M51" s="131"/>
      <c r="N51" s="106"/>
      <c r="O51" s="162"/>
      <c r="P51" s="107"/>
      <c r="Q51" s="141"/>
      <c r="R51" s="107"/>
      <c r="S51" s="141"/>
      <c r="T51" s="107"/>
      <c r="U51" s="107"/>
      <c r="V51" s="107"/>
      <c r="W51" s="106"/>
      <c r="X51" s="108"/>
      <c r="Y51" s="107"/>
      <c r="Z51" s="107"/>
      <c r="AA51" s="107"/>
      <c r="AB51" s="107"/>
      <c r="AC51" s="107"/>
      <c r="AD51" s="107"/>
      <c r="AE51" s="107"/>
      <c r="AF51" s="107"/>
      <c r="AG51" s="106"/>
      <c r="AH51" s="106"/>
      <c r="AI51" s="106"/>
      <c r="AJ51" s="106"/>
      <c r="AK51" s="106"/>
      <c r="AL51" s="106"/>
      <c r="AM51" s="109"/>
      <c r="AN51" s="110"/>
      <c r="AO51" s="121"/>
      <c r="AP51" s="121"/>
      <c r="AQ51" s="121"/>
      <c r="AR51" s="121"/>
      <c r="AS51" s="121"/>
      <c r="AT51" s="111"/>
    </row>
    <row r="52" spans="1:261" ht="18.95" customHeight="1" thickBot="1" x14ac:dyDescent="0.3">
      <c r="A52" s="527"/>
      <c r="B52" s="77" t="s">
        <v>475</v>
      </c>
      <c r="C52" s="600" t="s">
        <v>455</v>
      </c>
      <c r="D52" s="601"/>
      <c r="E52" s="601"/>
      <c r="F52" s="601"/>
      <c r="G52" s="601"/>
      <c r="H52" s="602"/>
      <c r="I52" s="603" t="s">
        <v>476</v>
      </c>
      <c r="J52" s="604"/>
      <c r="K52" s="605"/>
      <c r="L52" s="606"/>
      <c r="M52" s="132"/>
      <c r="N52" s="112"/>
      <c r="O52" s="163"/>
      <c r="P52" s="113"/>
      <c r="Q52" s="112"/>
      <c r="R52" s="113"/>
      <c r="S52" s="635" t="s">
        <v>1021</v>
      </c>
      <c r="T52" s="636"/>
      <c r="U52" s="636"/>
      <c r="V52" s="636"/>
      <c r="W52" s="636"/>
      <c r="X52" s="636"/>
      <c r="Y52" s="636"/>
      <c r="Z52" s="636"/>
      <c r="AA52" s="636"/>
      <c r="AB52" s="636"/>
      <c r="AC52" s="636"/>
      <c r="AD52" s="636"/>
      <c r="AE52" s="636"/>
      <c r="AF52" s="636"/>
      <c r="AG52" s="636"/>
      <c r="AH52" s="636"/>
      <c r="AI52" s="636"/>
      <c r="AJ52" s="112"/>
      <c r="AK52" s="112"/>
      <c r="AL52" s="112"/>
      <c r="AM52" s="110"/>
      <c r="AN52" s="109"/>
      <c r="AO52" s="114"/>
      <c r="AP52" s="114"/>
      <c r="AQ52" s="114"/>
      <c r="AR52" s="114"/>
      <c r="AS52" s="114"/>
      <c r="AT52" s="111"/>
    </row>
    <row r="53" spans="1:261" ht="18.95" customHeight="1" x14ac:dyDescent="0.25">
      <c r="A53" s="527"/>
      <c r="B53" s="78">
        <v>1</v>
      </c>
      <c r="C53" s="626" t="s">
        <v>477</v>
      </c>
      <c r="D53" s="627"/>
      <c r="E53" s="627"/>
      <c r="F53" s="627"/>
      <c r="G53" s="628"/>
      <c r="H53" s="79">
        <v>2</v>
      </c>
      <c r="I53" s="158" t="s">
        <v>478</v>
      </c>
      <c r="J53" s="158"/>
      <c r="K53" s="231">
        <v>5</v>
      </c>
      <c r="L53" s="229">
        <f>$D$60+K53</f>
        <v>14</v>
      </c>
      <c r="M53" s="598" t="s">
        <v>479</v>
      </c>
      <c r="N53" s="599"/>
      <c r="O53" s="599"/>
      <c r="P53" s="599"/>
      <c r="Q53" s="599"/>
      <c r="R53" s="599"/>
      <c r="S53" s="624" t="s">
        <v>480</v>
      </c>
      <c r="T53" s="625"/>
      <c r="U53" s="625"/>
      <c r="V53" s="625"/>
      <c r="W53" s="625"/>
      <c r="X53" s="625"/>
      <c r="Y53" s="625"/>
      <c r="Z53" s="625"/>
      <c r="AA53" s="625"/>
      <c r="AB53" s="625"/>
      <c r="AC53" s="625"/>
      <c r="AD53" s="625"/>
      <c r="AE53" s="625"/>
      <c r="AF53" s="625"/>
      <c r="AG53" s="625"/>
      <c r="AH53" s="625"/>
      <c r="AI53" s="625"/>
      <c r="AJ53" s="625"/>
      <c r="AK53" s="112"/>
      <c r="AL53" s="112"/>
      <c r="AM53" s="110"/>
      <c r="AN53" s="115"/>
      <c r="AO53" s="114"/>
      <c r="AP53" s="114"/>
      <c r="AQ53" s="114"/>
      <c r="AR53" s="114"/>
      <c r="AS53" s="114"/>
      <c r="AT53" s="111"/>
    </row>
    <row r="54" spans="1:261" ht="18.95" customHeight="1" x14ac:dyDescent="0.25">
      <c r="A54" s="527"/>
      <c r="B54" s="80">
        <v>2</v>
      </c>
      <c r="C54" s="621" t="s">
        <v>1012</v>
      </c>
      <c r="D54" s="615"/>
      <c r="E54" s="615"/>
      <c r="F54" s="615"/>
      <c r="G54" s="616"/>
      <c r="H54" s="81">
        <v>2</v>
      </c>
      <c r="I54" s="159" t="s">
        <v>481</v>
      </c>
      <c r="J54" s="159"/>
      <c r="K54" s="232">
        <v>1</v>
      </c>
      <c r="L54" s="230">
        <f>IF(D60&lt;=F1,F1+K54,D60+K54)</f>
        <v>10</v>
      </c>
      <c r="M54" s="598" t="s">
        <v>482</v>
      </c>
      <c r="N54" s="599"/>
      <c r="O54" s="599"/>
      <c r="P54" s="599"/>
      <c r="Q54" s="599"/>
      <c r="R54" s="166"/>
      <c r="S54" s="625"/>
      <c r="T54" s="625"/>
      <c r="U54" s="625"/>
      <c r="V54" s="625"/>
      <c r="W54" s="625"/>
      <c r="X54" s="625"/>
      <c r="Y54" s="625"/>
      <c r="Z54" s="625"/>
      <c r="AA54" s="625"/>
      <c r="AB54" s="625"/>
      <c r="AC54" s="625"/>
      <c r="AD54" s="625"/>
      <c r="AE54" s="625"/>
      <c r="AF54" s="625"/>
      <c r="AG54" s="625"/>
      <c r="AH54" s="625"/>
      <c r="AI54" s="625"/>
      <c r="AJ54" s="625"/>
      <c r="AK54" s="116"/>
      <c r="AL54" s="116"/>
      <c r="AM54" s="110"/>
      <c r="AN54" s="115"/>
      <c r="AO54" s="114"/>
      <c r="AP54" s="114"/>
      <c r="AQ54" s="114"/>
      <c r="AR54" s="114"/>
      <c r="AS54" s="114"/>
      <c r="AT54" s="111"/>
    </row>
    <row r="55" spans="1:261" ht="18.95" customHeight="1" x14ac:dyDescent="0.25">
      <c r="A55" s="527"/>
      <c r="B55" s="80">
        <v>3</v>
      </c>
      <c r="C55" s="621" t="s">
        <v>1013</v>
      </c>
      <c r="D55" s="615"/>
      <c r="E55" s="615"/>
      <c r="F55" s="615"/>
      <c r="G55" s="616"/>
      <c r="H55" s="81">
        <v>2</v>
      </c>
      <c r="I55" s="159" t="s">
        <v>483</v>
      </c>
      <c r="J55" s="159"/>
      <c r="K55" s="232">
        <v>1</v>
      </c>
      <c r="L55" s="230">
        <f t="shared" ref="L55:L61" si="58">$F$1+K55</f>
        <v>9</v>
      </c>
      <c r="M55" s="598" t="s">
        <v>484</v>
      </c>
      <c r="N55" s="599"/>
      <c r="O55" s="599"/>
      <c r="P55" s="599"/>
      <c r="Q55" s="599"/>
      <c r="R55" s="166"/>
      <c r="S55" s="625"/>
      <c r="T55" s="625"/>
      <c r="U55" s="625"/>
      <c r="V55" s="625"/>
      <c r="W55" s="625"/>
      <c r="X55" s="625"/>
      <c r="Y55" s="625"/>
      <c r="Z55" s="625"/>
      <c r="AA55" s="625"/>
      <c r="AB55" s="625"/>
      <c r="AC55" s="625"/>
      <c r="AD55" s="625"/>
      <c r="AE55" s="625"/>
      <c r="AF55" s="625"/>
      <c r="AG55" s="625"/>
      <c r="AH55" s="625"/>
      <c r="AI55" s="625"/>
      <c r="AJ55" s="625"/>
      <c r="AK55" s="116"/>
      <c r="AL55" s="116"/>
      <c r="AM55" s="110"/>
      <c r="AN55" s="115"/>
      <c r="AO55" s="114"/>
      <c r="AP55" s="114"/>
      <c r="AQ55" s="114"/>
      <c r="AR55" s="114"/>
      <c r="AS55" s="114"/>
      <c r="AT55" s="111"/>
    </row>
    <row r="56" spans="1:261" ht="18.95" customHeight="1" x14ac:dyDescent="0.25">
      <c r="A56" s="527"/>
      <c r="B56" s="80">
        <v>4</v>
      </c>
      <c r="C56" s="621" t="s">
        <v>1014</v>
      </c>
      <c r="D56" s="615"/>
      <c r="E56" s="615"/>
      <c r="F56" s="615"/>
      <c r="G56" s="616"/>
      <c r="H56" s="81">
        <v>0</v>
      </c>
      <c r="I56" s="159" t="s">
        <v>485</v>
      </c>
      <c r="J56" s="159"/>
      <c r="K56" s="232">
        <v>1</v>
      </c>
      <c r="L56" s="230">
        <f t="shared" si="58"/>
        <v>9</v>
      </c>
      <c r="M56" s="154" t="s">
        <v>486</v>
      </c>
      <c r="N56" s="156"/>
      <c r="O56" s="164"/>
      <c r="P56" s="156"/>
      <c r="Q56" s="156"/>
      <c r="R56" s="166"/>
      <c r="S56" s="625"/>
      <c r="T56" s="625"/>
      <c r="U56" s="625"/>
      <c r="V56" s="625"/>
      <c r="W56" s="625"/>
      <c r="X56" s="625"/>
      <c r="Y56" s="625"/>
      <c r="Z56" s="625"/>
      <c r="AA56" s="625"/>
      <c r="AB56" s="625"/>
      <c r="AC56" s="625"/>
      <c r="AD56" s="625"/>
      <c r="AE56" s="625"/>
      <c r="AF56" s="625"/>
      <c r="AG56" s="625"/>
      <c r="AH56" s="625"/>
      <c r="AI56" s="625"/>
      <c r="AJ56" s="625"/>
      <c r="AK56" s="117"/>
      <c r="AL56" s="133"/>
      <c r="AM56" s="110"/>
      <c r="AN56" s="115"/>
      <c r="AO56" s="114"/>
      <c r="AP56" s="114"/>
      <c r="AQ56" s="114"/>
      <c r="AR56" s="114"/>
      <c r="AS56" s="114"/>
      <c r="AT56" s="111"/>
    </row>
    <row r="57" spans="1:261" ht="18.95" customHeight="1" x14ac:dyDescent="0.25">
      <c r="A57" s="527"/>
      <c r="B57" s="80">
        <v>5</v>
      </c>
      <c r="C57" s="621" t="s">
        <v>1015</v>
      </c>
      <c r="D57" s="615"/>
      <c r="E57" s="615"/>
      <c r="F57" s="615"/>
      <c r="G57" s="616"/>
      <c r="H57" s="81">
        <v>0</v>
      </c>
      <c r="I57" s="159" t="s">
        <v>487</v>
      </c>
      <c r="J57" s="159"/>
      <c r="K57" s="232">
        <v>1</v>
      </c>
      <c r="L57" s="230">
        <f t="shared" si="58"/>
        <v>9</v>
      </c>
      <c r="M57" s="598" t="s">
        <v>488</v>
      </c>
      <c r="N57" s="599"/>
      <c r="O57" s="599"/>
      <c r="P57" s="599"/>
      <c r="Q57" s="599"/>
      <c r="R57" s="166"/>
      <c r="S57" s="625"/>
      <c r="T57" s="625"/>
      <c r="U57" s="625"/>
      <c r="V57" s="625"/>
      <c r="W57" s="625"/>
      <c r="X57" s="625"/>
      <c r="Y57" s="625"/>
      <c r="Z57" s="625"/>
      <c r="AA57" s="625"/>
      <c r="AB57" s="625"/>
      <c r="AC57" s="625"/>
      <c r="AD57" s="625"/>
      <c r="AE57" s="625"/>
      <c r="AF57" s="625"/>
      <c r="AG57" s="625"/>
      <c r="AH57" s="625"/>
      <c r="AI57" s="625"/>
      <c r="AJ57" s="625"/>
      <c r="AK57" s="117"/>
      <c r="AL57" s="133"/>
      <c r="AM57" s="110"/>
      <c r="AN57" s="115"/>
      <c r="AO57" s="114"/>
      <c r="AP57" s="114"/>
      <c r="AQ57" s="114"/>
      <c r="AR57" s="114"/>
      <c r="AS57" s="114"/>
      <c r="AT57" s="111"/>
    </row>
    <row r="58" spans="1:261" ht="18.95" customHeight="1" x14ac:dyDescent="0.25">
      <c r="A58" s="527"/>
      <c r="B58" s="80">
        <v>6</v>
      </c>
      <c r="C58" s="621" t="s">
        <v>1016</v>
      </c>
      <c r="D58" s="615"/>
      <c r="E58" s="615"/>
      <c r="F58" s="615"/>
      <c r="G58" s="616"/>
      <c r="H58" s="81">
        <v>0</v>
      </c>
      <c r="I58" s="159" t="s">
        <v>489</v>
      </c>
      <c r="J58" s="159"/>
      <c r="K58" s="232">
        <v>1</v>
      </c>
      <c r="L58" s="230">
        <f t="shared" si="58"/>
        <v>9</v>
      </c>
      <c r="M58" s="598" t="s">
        <v>490</v>
      </c>
      <c r="N58" s="599"/>
      <c r="O58" s="599"/>
      <c r="P58" s="599"/>
      <c r="Q58" s="599"/>
      <c r="R58" s="599"/>
      <c r="S58" s="599"/>
      <c r="T58" s="599"/>
      <c r="U58" s="599"/>
      <c r="V58" s="599"/>
      <c r="W58" s="599"/>
      <c r="X58" s="118"/>
      <c r="Y58" s="155"/>
      <c r="Z58" s="155"/>
      <c r="AA58" s="155"/>
      <c r="AB58" s="155"/>
      <c r="AC58" s="155"/>
      <c r="AD58" s="155"/>
      <c r="AE58" s="155"/>
      <c r="AF58" s="155"/>
      <c r="AG58" s="156"/>
      <c r="AH58" s="156"/>
      <c r="AI58" s="156"/>
      <c r="AJ58" s="156"/>
      <c r="AK58" s="117"/>
      <c r="AL58" s="133"/>
      <c r="AM58" s="110"/>
      <c r="AN58" s="115"/>
      <c r="AO58" s="114"/>
      <c r="AP58" s="114"/>
      <c r="AQ58" s="114"/>
      <c r="AR58" s="114"/>
      <c r="AS58" s="114"/>
      <c r="AT58" s="111"/>
    </row>
    <row r="59" spans="1:261" ht="18.95" customHeight="1" thickBot="1" x14ac:dyDescent="0.3">
      <c r="A59" s="527"/>
      <c r="B59" s="82">
        <v>7</v>
      </c>
      <c r="C59" s="613" t="s">
        <v>1017</v>
      </c>
      <c r="D59" s="614"/>
      <c r="E59" s="615"/>
      <c r="F59" s="615"/>
      <c r="G59" s="616"/>
      <c r="H59" s="81">
        <v>0</v>
      </c>
      <c r="I59" s="159" t="s">
        <v>497</v>
      </c>
      <c r="J59" s="159"/>
      <c r="K59" s="232">
        <v>1</v>
      </c>
      <c r="L59" s="230">
        <f t="shared" si="58"/>
        <v>9</v>
      </c>
      <c r="M59" s="598" t="s">
        <v>491</v>
      </c>
      <c r="N59" s="599"/>
      <c r="O59" s="599"/>
      <c r="P59" s="599"/>
      <c r="Q59" s="599"/>
      <c r="R59" s="156"/>
      <c r="S59" s="156"/>
      <c r="T59" s="156"/>
      <c r="U59" s="156"/>
      <c r="V59" s="156"/>
      <c r="W59" s="156"/>
      <c r="X59" s="119"/>
      <c r="Y59" s="155"/>
      <c r="Z59" s="155"/>
      <c r="AA59" s="155"/>
      <c r="AB59" s="155"/>
      <c r="AC59" s="155"/>
      <c r="AD59" s="155"/>
      <c r="AE59" s="155"/>
      <c r="AF59" s="155"/>
      <c r="AG59" s="156"/>
      <c r="AH59" s="156"/>
      <c r="AI59" s="156"/>
      <c r="AJ59" s="156"/>
      <c r="AK59" s="117"/>
      <c r="AL59" s="133"/>
      <c r="AM59" s="110"/>
      <c r="AN59" s="115"/>
      <c r="AO59" s="114"/>
      <c r="AP59" s="114"/>
      <c r="AQ59" s="114"/>
      <c r="AR59" s="114"/>
      <c r="AS59" s="114"/>
      <c r="AT59" s="111"/>
    </row>
    <row r="60" spans="1:261" ht="18.95" customHeight="1" thickBot="1" x14ac:dyDescent="0.3">
      <c r="A60" s="527"/>
      <c r="B60" s="639" t="s">
        <v>492</v>
      </c>
      <c r="C60" s="640"/>
      <c r="D60" s="86">
        <v>9</v>
      </c>
      <c r="E60" s="124"/>
      <c r="F60" s="125"/>
      <c r="G60" s="125"/>
      <c r="H60" s="126"/>
      <c r="I60" s="159" t="s">
        <v>493</v>
      </c>
      <c r="J60" s="159"/>
      <c r="K60" s="232"/>
      <c r="L60" s="230"/>
      <c r="M60" s="598" t="s">
        <v>494</v>
      </c>
      <c r="N60" s="599"/>
      <c r="O60" s="599"/>
      <c r="P60" s="599"/>
      <c r="Q60" s="599"/>
      <c r="R60" s="155"/>
      <c r="S60" s="155"/>
      <c r="T60" s="155"/>
      <c r="U60" s="155"/>
      <c r="V60" s="155"/>
      <c r="W60" s="155"/>
      <c r="X60" s="118"/>
      <c r="Y60" s="155"/>
      <c r="Z60" s="155"/>
      <c r="AA60" s="155"/>
      <c r="AB60" s="155"/>
      <c r="AC60" s="155"/>
      <c r="AD60" s="155"/>
      <c r="AE60" s="155"/>
      <c r="AF60" s="155"/>
      <c r="AG60" s="155"/>
      <c r="AH60" s="155"/>
      <c r="AI60" s="155"/>
      <c r="AJ60" s="155"/>
      <c r="AK60" s="102"/>
      <c r="AL60" s="102"/>
      <c r="AM60" s="120"/>
      <c r="AN60" s="120"/>
      <c r="AO60" s="121"/>
      <c r="AP60" s="121"/>
      <c r="AQ60" s="121"/>
      <c r="AR60" s="121"/>
      <c r="AS60" s="107"/>
      <c r="AT60" s="111"/>
    </row>
    <row r="61" spans="1:261" ht="18.95" customHeight="1" x14ac:dyDescent="0.25">
      <c r="A61" s="527"/>
      <c r="B61" s="622" t="s">
        <v>495</v>
      </c>
      <c r="C61" s="623"/>
      <c r="D61" s="637" t="s">
        <v>496</v>
      </c>
      <c r="E61" s="638"/>
      <c r="F61" s="127"/>
      <c r="G61" s="102"/>
      <c r="H61" s="128"/>
      <c r="I61" s="159" t="s">
        <v>497</v>
      </c>
      <c r="J61" s="159"/>
      <c r="K61" s="232">
        <v>1</v>
      </c>
      <c r="L61" s="230">
        <f t="shared" si="58"/>
        <v>9</v>
      </c>
      <c r="M61" s="598" t="s">
        <v>498</v>
      </c>
      <c r="N61" s="599"/>
      <c r="O61" s="599"/>
      <c r="P61" s="599"/>
      <c r="Q61" s="599"/>
      <c r="R61" s="155"/>
      <c r="S61" s="155"/>
      <c r="T61" s="155"/>
      <c r="U61" s="155"/>
      <c r="V61" s="155"/>
      <c r="W61" s="155"/>
      <c r="X61" s="118"/>
      <c r="Y61" s="155"/>
      <c r="Z61" s="155"/>
      <c r="AA61" s="155"/>
      <c r="AB61" s="155"/>
      <c r="AC61" s="155"/>
      <c r="AD61" s="155"/>
      <c r="AE61" s="155"/>
      <c r="AF61" s="155"/>
      <c r="AG61" s="155"/>
      <c r="AH61" s="155"/>
      <c r="AI61" s="155"/>
      <c r="AJ61" s="155"/>
      <c r="AK61" s="102"/>
      <c r="AL61" s="102"/>
      <c r="AM61" s="120"/>
      <c r="AN61" s="120"/>
      <c r="AO61" s="121"/>
      <c r="AP61" s="121"/>
      <c r="AQ61" s="121"/>
      <c r="AR61" s="121"/>
      <c r="AS61" s="107"/>
      <c r="AT61" s="111"/>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c r="EE61" s="85"/>
      <c r="EF61" s="85"/>
      <c r="EG61" s="85"/>
      <c r="EH61" s="85"/>
      <c r="EI61" s="85"/>
      <c r="EJ61" s="85"/>
      <c r="EK61" s="85"/>
      <c r="EL61" s="85"/>
      <c r="EM61" s="85"/>
      <c r="EN61" s="85"/>
      <c r="EO61" s="85"/>
      <c r="EP61" s="85"/>
      <c r="EQ61" s="85"/>
      <c r="ER61" s="85"/>
      <c r="ES61" s="85"/>
      <c r="ET61" s="85"/>
      <c r="EU61" s="85"/>
      <c r="EV61" s="85"/>
      <c r="EW61" s="85"/>
      <c r="EX61" s="85"/>
      <c r="EY61" s="85"/>
      <c r="EZ61" s="85"/>
      <c r="FA61" s="85"/>
      <c r="FB61" s="85"/>
      <c r="FC61" s="85"/>
      <c r="FD61" s="85"/>
      <c r="FE61" s="85"/>
      <c r="FF61" s="85"/>
      <c r="FG61" s="85"/>
      <c r="FH61" s="85"/>
      <c r="FI61" s="85"/>
      <c r="FJ61" s="85"/>
      <c r="FK61" s="85"/>
      <c r="FL61" s="85"/>
      <c r="FM61" s="85"/>
      <c r="FN61" s="85"/>
      <c r="FO61" s="85"/>
      <c r="FP61" s="85"/>
      <c r="FQ61" s="85"/>
      <c r="FR61" s="85"/>
      <c r="FS61" s="85"/>
      <c r="FT61" s="85"/>
      <c r="FU61" s="85"/>
      <c r="FV61" s="85"/>
      <c r="FW61" s="85"/>
      <c r="FX61" s="85"/>
      <c r="FY61" s="85"/>
      <c r="FZ61" s="85"/>
      <c r="GA61" s="85"/>
      <c r="GB61" s="85"/>
      <c r="GC61" s="85"/>
      <c r="GD61" s="85"/>
      <c r="GE61" s="85"/>
      <c r="GF61" s="85"/>
      <c r="GG61" s="85"/>
      <c r="GH61" s="85"/>
      <c r="GI61" s="85"/>
      <c r="GJ61" s="85"/>
      <c r="GK61" s="85"/>
      <c r="GL61" s="85"/>
      <c r="GM61" s="85"/>
      <c r="GN61" s="85"/>
      <c r="GO61" s="85"/>
      <c r="GP61" s="85"/>
      <c r="GQ61" s="85"/>
      <c r="GR61" s="85"/>
      <c r="GS61" s="85"/>
      <c r="GT61" s="85"/>
      <c r="GU61" s="85"/>
      <c r="GV61" s="85"/>
      <c r="GW61" s="85"/>
      <c r="GX61" s="85"/>
      <c r="GY61" s="85"/>
      <c r="GZ61" s="85"/>
      <c r="HA61" s="85"/>
      <c r="HB61" s="85"/>
      <c r="HC61" s="85"/>
      <c r="HD61" s="85"/>
      <c r="HE61" s="85"/>
      <c r="HF61" s="85"/>
      <c r="HG61" s="85"/>
      <c r="HH61" s="85"/>
      <c r="HI61" s="85"/>
      <c r="HJ61" s="85"/>
      <c r="HK61" s="85"/>
      <c r="HL61" s="85"/>
      <c r="HM61" s="85"/>
      <c r="HN61" s="85"/>
      <c r="HO61" s="85"/>
      <c r="HP61" s="85"/>
      <c r="HQ61" s="85"/>
      <c r="HR61" s="85"/>
      <c r="HS61" s="85"/>
      <c r="HT61" s="85"/>
      <c r="HU61" s="85"/>
      <c r="HV61" s="85"/>
      <c r="HW61" s="85"/>
      <c r="HX61" s="85"/>
      <c r="HY61" s="85"/>
      <c r="HZ61" s="85"/>
      <c r="IA61" s="85"/>
      <c r="IB61" s="85"/>
      <c r="IC61" s="85"/>
      <c r="ID61" s="85"/>
      <c r="IE61" s="85"/>
      <c r="IF61" s="85"/>
      <c r="IG61" s="85"/>
      <c r="IH61" s="85"/>
      <c r="II61" s="85"/>
      <c r="IJ61" s="85"/>
      <c r="IK61" s="85"/>
      <c r="IL61" s="85"/>
      <c r="IM61" s="85"/>
      <c r="IN61" s="85"/>
      <c r="IO61" s="85"/>
      <c r="IP61" s="85"/>
      <c r="IQ61" s="85"/>
      <c r="IR61" s="85"/>
      <c r="IS61" s="85"/>
      <c r="IT61" s="85"/>
      <c r="IU61" s="85"/>
      <c r="IV61" s="85"/>
      <c r="IW61" s="85"/>
      <c r="IX61" s="85"/>
      <c r="IY61" s="85"/>
      <c r="IZ61" s="85"/>
      <c r="JA61" s="85"/>
    </row>
    <row r="62" spans="1:261" ht="18.95" customHeight="1" thickBot="1" x14ac:dyDescent="0.25">
      <c r="A62" s="527"/>
      <c r="B62" s="617" t="s">
        <v>499</v>
      </c>
      <c r="C62" s="618"/>
      <c r="D62" s="629" t="s">
        <v>500</v>
      </c>
      <c r="E62" s="630"/>
      <c r="F62" s="127"/>
      <c r="G62" s="102"/>
      <c r="H62" s="128"/>
      <c r="I62" s="160" t="s">
        <v>474</v>
      </c>
      <c r="J62" s="160"/>
      <c r="K62" s="233">
        <v>100</v>
      </c>
      <c r="L62" s="230">
        <f>K62</f>
        <v>100</v>
      </c>
      <c r="M62" s="619" t="s">
        <v>501</v>
      </c>
      <c r="N62" s="620"/>
      <c r="O62" s="620"/>
      <c r="P62" s="620"/>
      <c r="Q62" s="620"/>
      <c r="R62" s="167"/>
      <c r="S62" s="157"/>
      <c r="T62" s="157"/>
      <c r="U62" s="167"/>
      <c r="V62" s="167"/>
      <c r="W62" s="167"/>
      <c r="X62" s="168"/>
      <c r="Y62" s="157"/>
      <c r="Z62" s="167"/>
      <c r="AA62" s="167"/>
      <c r="AB62" s="167"/>
      <c r="AC62" s="167"/>
      <c r="AD62" s="167"/>
      <c r="AE62" s="167"/>
      <c r="AF62" s="167"/>
      <c r="AG62" s="167"/>
      <c r="AH62" s="167"/>
      <c r="AI62" s="167"/>
      <c r="AJ62" s="167"/>
      <c r="AK62" s="122"/>
      <c r="AL62" s="107"/>
      <c r="AM62" s="123"/>
      <c r="AN62" s="123"/>
      <c r="AO62" s="121"/>
      <c r="AP62" s="121"/>
      <c r="AQ62" s="121"/>
      <c r="AR62" s="121"/>
      <c r="AS62" s="107"/>
      <c r="AT62" s="111"/>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c r="EN62" s="85"/>
      <c r="EO62" s="85"/>
      <c r="EP62" s="85"/>
      <c r="EQ62" s="85"/>
      <c r="ER62" s="85"/>
      <c r="ES62" s="85"/>
      <c r="ET62" s="85"/>
      <c r="EU62" s="85"/>
      <c r="EV62" s="85"/>
      <c r="EW62" s="85"/>
      <c r="EX62" s="85"/>
      <c r="EY62" s="85"/>
      <c r="EZ62" s="85"/>
      <c r="FA62" s="85"/>
      <c r="FB62" s="85"/>
      <c r="FC62" s="85"/>
      <c r="FD62" s="85"/>
      <c r="FE62" s="85"/>
      <c r="FF62" s="85"/>
      <c r="FG62" s="85"/>
      <c r="FH62" s="85"/>
      <c r="FI62" s="85"/>
      <c r="FJ62" s="85"/>
      <c r="FK62" s="85"/>
      <c r="FL62" s="85"/>
      <c r="FM62" s="85"/>
      <c r="FN62" s="85"/>
      <c r="FO62" s="85"/>
      <c r="FP62" s="85"/>
      <c r="FQ62" s="85"/>
      <c r="FR62" s="85"/>
      <c r="FS62" s="85"/>
      <c r="FT62" s="85"/>
      <c r="FU62" s="85"/>
      <c r="FV62" s="85"/>
      <c r="FW62" s="85"/>
      <c r="FX62" s="85"/>
      <c r="FY62" s="85"/>
      <c r="FZ62" s="85"/>
      <c r="GA62" s="85"/>
      <c r="GB62" s="85"/>
      <c r="GC62" s="85"/>
      <c r="GD62" s="85"/>
      <c r="GE62" s="85"/>
      <c r="GF62" s="85"/>
      <c r="GG62" s="85"/>
      <c r="GH62" s="85"/>
      <c r="GI62" s="85"/>
      <c r="GJ62" s="85"/>
      <c r="GK62" s="85"/>
      <c r="GL62" s="85"/>
      <c r="GM62" s="85"/>
      <c r="GN62" s="85"/>
      <c r="GO62" s="85"/>
      <c r="GP62" s="85"/>
      <c r="GQ62" s="85"/>
      <c r="GR62" s="85"/>
      <c r="GS62" s="85"/>
      <c r="GT62" s="85"/>
      <c r="GU62" s="85"/>
      <c r="GV62" s="85"/>
      <c r="GW62" s="85"/>
      <c r="GX62" s="85"/>
      <c r="GY62" s="85"/>
      <c r="GZ62" s="85"/>
      <c r="HA62" s="85"/>
      <c r="HB62" s="85"/>
      <c r="HC62" s="85"/>
      <c r="HD62" s="85"/>
      <c r="HE62" s="85"/>
      <c r="HF62" s="85"/>
      <c r="HG62" s="85"/>
      <c r="HH62" s="85"/>
      <c r="HI62" s="85"/>
      <c r="HJ62" s="85"/>
      <c r="HK62" s="85"/>
      <c r="HL62" s="85"/>
      <c r="HM62" s="85"/>
      <c r="HN62" s="85"/>
      <c r="HO62" s="85"/>
      <c r="HP62" s="85"/>
      <c r="HQ62" s="85"/>
      <c r="HR62" s="85"/>
      <c r="HS62" s="85"/>
      <c r="HT62" s="85"/>
      <c r="HU62" s="85"/>
      <c r="HV62" s="85"/>
      <c r="HW62" s="85"/>
      <c r="HX62" s="85"/>
      <c r="HY62" s="85"/>
      <c r="HZ62" s="85"/>
      <c r="IA62" s="85"/>
      <c r="IB62" s="85"/>
      <c r="IC62" s="85"/>
      <c r="ID62" s="85"/>
      <c r="IE62" s="85"/>
      <c r="IF62" s="85"/>
      <c r="IG62" s="85"/>
      <c r="IH62" s="85"/>
      <c r="II62" s="85"/>
      <c r="IJ62" s="85"/>
      <c r="IK62" s="85"/>
      <c r="IL62" s="85"/>
      <c r="IM62" s="85"/>
      <c r="IN62" s="85"/>
      <c r="IO62" s="85"/>
      <c r="IP62" s="85"/>
      <c r="IQ62" s="85"/>
      <c r="IR62" s="85"/>
      <c r="IS62" s="85"/>
      <c r="IT62" s="85"/>
      <c r="IU62" s="85"/>
      <c r="IV62" s="85"/>
      <c r="IW62" s="85"/>
      <c r="IX62" s="85"/>
      <c r="IY62" s="85"/>
      <c r="IZ62" s="85"/>
      <c r="JA62" s="85"/>
    </row>
  </sheetData>
  <mergeCells count="380">
    <mergeCell ref="AG35:AG38"/>
    <mergeCell ref="AJ39:AJ42"/>
    <mergeCell ref="AJ43:AJ46"/>
    <mergeCell ref="AJ47:AJ50"/>
    <mergeCell ref="AJ3:AJ6"/>
    <mergeCell ref="AJ7:AJ10"/>
    <mergeCell ref="AJ11:AJ14"/>
    <mergeCell ref="AJ15:AJ18"/>
    <mergeCell ref="AJ19:AJ22"/>
    <mergeCell ref="AJ23:AJ26"/>
    <mergeCell ref="AJ27:AJ30"/>
    <mergeCell ref="AJ31:AJ34"/>
    <mergeCell ref="AJ35:AJ38"/>
    <mergeCell ref="AH19:AH22"/>
    <mergeCell ref="X35:X38"/>
    <mergeCell ref="X39:X42"/>
    <mergeCell ref="AG43:AG46"/>
    <mergeCell ref="AH43:AH46"/>
    <mergeCell ref="AG47:AG50"/>
    <mergeCell ref="AH47:AH50"/>
    <mergeCell ref="AF3:AF6"/>
    <mergeCell ref="AI3:AI6"/>
    <mergeCell ref="AI7:AI10"/>
    <mergeCell ref="AI11:AI14"/>
    <mergeCell ref="AI15:AI18"/>
    <mergeCell ref="AI19:AI22"/>
    <mergeCell ref="AI23:AI26"/>
    <mergeCell ref="AI27:AI30"/>
    <mergeCell ref="AI31:AI34"/>
    <mergeCell ref="AI35:AI38"/>
    <mergeCell ref="AI39:AI42"/>
    <mergeCell ref="AI43:AI46"/>
    <mergeCell ref="AI47:AI50"/>
    <mergeCell ref="AG23:AG26"/>
    <mergeCell ref="AH23:AH26"/>
    <mergeCell ref="AG27:AG30"/>
    <mergeCell ref="AH27:AH30"/>
    <mergeCell ref="AG31:AG34"/>
    <mergeCell ref="X3:X6"/>
    <mergeCell ref="X7:X10"/>
    <mergeCell ref="X11:X14"/>
    <mergeCell ref="X15:X18"/>
    <mergeCell ref="X19:X22"/>
    <mergeCell ref="X23:X26"/>
    <mergeCell ref="X27:X30"/>
    <mergeCell ref="X31:X34"/>
    <mergeCell ref="AH31:AH34"/>
    <mergeCell ref="X43:X46"/>
    <mergeCell ref="X47:X50"/>
    <mergeCell ref="T45:T46"/>
    <mergeCell ref="U45:U46"/>
    <mergeCell ref="V45:V46"/>
    <mergeCell ref="T49:T50"/>
    <mergeCell ref="U49:U50"/>
    <mergeCell ref="V49:V50"/>
    <mergeCell ref="T41:T42"/>
    <mergeCell ref="U41:U42"/>
    <mergeCell ref="V41:V42"/>
    <mergeCell ref="T47:T48"/>
    <mergeCell ref="U47:U48"/>
    <mergeCell ref="V47:V48"/>
    <mergeCell ref="T43:T44"/>
    <mergeCell ref="U43:U44"/>
    <mergeCell ref="V43:V44"/>
    <mergeCell ref="T5:T6"/>
    <mergeCell ref="U5:U6"/>
    <mergeCell ref="V5:V6"/>
    <mergeCell ref="T9:T10"/>
    <mergeCell ref="U9:U10"/>
    <mergeCell ref="V9:V10"/>
    <mergeCell ref="T13:T14"/>
    <mergeCell ref="U13:U14"/>
    <mergeCell ref="V13:V14"/>
    <mergeCell ref="T17:T18"/>
    <mergeCell ref="U17:U18"/>
    <mergeCell ref="V17:V18"/>
    <mergeCell ref="T25:T26"/>
    <mergeCell ref="U25:U26"/>
    <mergeCell ref="V25:V26"/>
    <mergeCell ref="T29:T30"/>
    <mergeCell ref="U29:U30"/>
    <mergeCell ref="V29:V30"/>
    <mergeCell ref="V21:V22"/>
    <mergeCell ref="T33:T34"/>
    <mergeCell ref="U33:U34"/>
    <mergeCell ref="V33:V34"/>
    <mergeCell ref="T35:T36"/>
    <mergeCell ref="U35:U36"/>
    <mergeCell ref="V35:V36"/>
    <mergeCell ref="T39:T40"/>
    <mergeCell ref="U39:U40"/>
    <mergeCell ref="V39:V40"/>
    <mergeCell ref="T37:T38"/>
    <mergeCell ref="U37:U38"/>
    <mergeCell ref="V37:V38"/>
    <mergeCell ref="O31:O34"/>
    <mergeCell ref="T3:T4"/>
    <mergeCell ref="U3:U4"/>
    <mergeCell ref="V3:V4"/>
    <mergeCell ref="T7:T8"/>
    <mergeCell ref="U7:U8"/>
    <mergeCell ref="V7:V8"/>
    <mergeCell ref="T11:T12"/>
    <mergeCell ref="U11:U12"/>
    <mergeCell ref="V11:V12"/>
    <mergeCell ref="T15:T16"/>
    <mergeCell ref="U15:U16"/>
    <mergeCell ref="V15:V16"/>
    <mergeCell ref="U19:U20"/>
    <mergeCell ref="T19:T20"/>
    <mergeCell ref="V19:V20"/>
    <mergeCell ref="T23:T24"/>
    <mergeCell ref="U23:U24"/>
    <mergeCell ref="V23:V24"/>
    <mergeCell ref="T31:T32"/>
    <mergeCell ref="U31:U32"/>
    <mergeCell ref="V31:V32"/>
    <mergeCell ref="T21:T22"/>
    <mergeCell ref="U21:U22"/>
    <mergeCell ref="K31:K32"/>
    <mergeCell ref="L31:L32"/>
    <mergeCell ref="M31:M32"/>
    <mergeCell ref="K35:K36"/>
    <mergeCell ref="L35:L36"/>
    <mergeCell ref="M35:M36"/>
    <mergeCell ref="K39:K40"/>
    <mergeCell ref="K43:K44"/>
    <mergeCell ref="L43:L44"/>
    <mergeCell ref="M43:M44"/>
    <mergeCell ref="K19:K20"/>
    <mergeCell ref="L19:L20"/>
    <mergeCell ref="M19:M20"/>
    <mergeCell ref="K23:K24"/>
    <mergeCell ref="L23:L24"/>
    <mergeCell ref="M23:M24"/>
    <mergeCell ref="K27:K28"/>
    <mergeCell ref="L27:L28"/>
    <mergeCell ref="M27:M28"/>
    <mergeCell ref="L49:L50"/>
    <mergeCell ref="M49:M50"/>
    <mergeCell ref="K47:K48"/>
    <mergeCell ref="L47:L48"/>
    <mergeCell ref="M33:M34"/>
    <mergeCell ref="K37:K38"/>
    <mergeCell ref="L37:L38"/>
    <mergeCell ref="M37:M38"/>
    <mergeCell ref="K41:K42"/>
    <mergeCell ref="L41:L42"/>
    <mergeCell ref="M41:M42"/>
    <mergeCell ref="J49:J50"/>
    <mergeCell ref="L9:L10"/>
    <mergeCell ref="K9:K10"/>
    <mergeCell ref="M9:M10"/>
    <mergeCell ref="K13:K14"/>
    <mergeCell ref="L13:L14"/>
    <mergeCell ref="M13:M14"/>
    <mergeCell ref="K17:K18"/>
    <mergeCell ref="L17:L18"/>
    <mergeCell ref="M17:M18"/>
    <mergeCell ref="K25:K26"/>
    <mergeCell ref="L25:L26"/>
    <mergeCell ref="M25:M26"/>
    <mergeCell ref="K21:K22"/>
    <mergeCell ref="L21:L22"/>
    <mergeCell ref="M21:M22"/>
    <mergeCell ref="K29:K30"/>
    <mergeCell ref="L29:L30"/>
    <mergeCell ref="M29:M30"/>
    <mergeCell ref="K33:K34"/>
    <mergeCell ref="L33:L34"/>
    <mergeCell ref="K45:K46"/>
    <mergeCell ref="L45:L46"/>
    <mergeCell ref="M45:M46"/>
    <mergeCell ref="J31:J32"/>
    <mergeCell ref="J33:J34"/>
    <mergeCell ref="J35:J36"/>
    <mergeCell ref="J37:J38"/>
    <mergeCell ref="J39:J40"/>
    <mergeCell ref="J41:J42"/>
    <mergeCell ref="J43:J44"/>
    <mergeCell ref="J45:J46"/>
    <mergeCell ref="J47:J48"/>
    <mergeCell ref="J9:J10"/>
    <mergeCell ref="J11:J12"/>
    <mergeCell ref="J13:J14"/>
    <mergeCell ref="J15:J16"/>
    <mergeCell ref="J17:J18"/>
    <mergeCell ref="K11:K12"/>
    <mergeCell ref="L11:L12"/>
    <mergeCell ref="M11:M12"/>
    <mergeCell ref="K15:K16"/>
    <mergeCell ref="AK47:AK50"/>
    <mergeCell ref="AK3:AK6"/>
    <mergeCell ref="AK7:AK10"/>
    <mergeCell ref="AK11:AK14"/>
    <mergeCell ref="AK15:AK18"/>
    <mergeCell ref="AK19:AK22"/>
    <mergeCell ref="AK23:AK26"/>
    <mergeCell ref="AK27:AK30"/>
    <mergeCell ref="AK31:AK34"/>
    <mergeCell ref="AK35:AK38"/>
    <mergeCell ref="AK39:AK42"/>
    <mergeCell ref="AK43:AK46"/>
    <mergeCell ref="C43:C46"/>
    <mergeCell ref="D43:D46"/>
    <mergeCell ref="E43:E46"/>
    <mergeCell ref="E39:E42"/>
    <mergeCell ref="D39:D42"/>
    <mergeCell ref="C35:C38"/>
    <mergeCell ref="C39:C42"/>
    <mergeCell ref="D35:D38"/>
    <mergeCell ref="E35:E38"/>
    <mergeCell ref="B3:B6"/>
    <mergeCell ref="C3:C6"/>
    <mergeCell ref="D3:D6"/>
    <mergeCell ref="E3:E6"/>
    <mergeCell ref="B11:B14"/>
    <mergeCell ref="C11:C14"/>
    <mergeCell ref="D11:D14"/>
    <mergeCell ref="K1:O1"/>
    <mergeCell ref="T1:X1"/>
    <mergeCell ref="O7:O10"/>
    <mergeCell ref="O11:O14"/>
    <mergeCell ref="K7:K8"/>
    <mergeCell ref="L7:L8"/>
    <mergeCell ref="M7:M8"/>
    <mergeCell ref="J3:J4"/>
    <mergeCell ref="K3:K4"/>
    <mergeCell ref="L3:L4"/>
    <mergeCell ref="M3:M4"/>
    <mergeCell ref="J5:J6"/>
    <mergeCell ref="K5:K6"/>
    <mergeCell ref="L5:L6"/>
    <mergeCell ref="M5:M6"/>
    <mergeCell ref="O3:O6"/>
    <mergeCell ref="J7:J8"/>
    <mergeCell ref="D61:E61"/>
    <mergeCell ref="M58:W58"/>
    <mergeCell ref="M59:Q59"/>
    <mergeCell ref="B60:C60"/>
    <mergeCell ref="C56:G56"/>
    <mergeCell ref="C57:G57"/>
    <mergeCell ref="M57:Q57"/>
    <mergeCell ref="C55:G55"/>
    <mergeCell ref="D7:D10"/>
    <mergeCell ref="E7:E10"/>
    <mergeCell ref="O43:O46"/>
    <mergeCell ref="O47:O50"/>
    <mergeCell ref="O15:O18"/>
    <mergeCell ref="O19:O22"/>
    <mergeCell ref="O23:O26"/>
    <mergeCell ref="O27:O30"/>
    <mergeCell ref="O39:O42"/>
    <mergeCell ref="O35:O38"/>
    <mergeCell ref="K49:K50"/>
    <mergeCell ref="J19:J20"/>
    <mergeCell ref="J21:J22"/>
    <mergeCell ref="J23:J24"/>
    <mergeCell ref="B15:B18"/>
    <mergeCell ref="B19:B22"/>
    <mergeCell ref="C59:G59"/>
    <mergeCell ref="B62:C62"/>
    <mergeCell ref="M62:Q62"/>
    <mergeCell ref="Y24:Y26"/>
    <mergeCell ref="M53:R53"/>
    <mergeCell ref="C54:G54"/>
    <mergeCell ref="M54:Q54"/>
    <mergeCell ref="Y40:Y42"/>
    <mergeCell ref="Y44:Y46"/>
    <mergeCell ref="B61:C61"/>
    <mergeCell ref="S53:AJ57"/>
    <mergeCell ref="C53:G53"/>
    <mergeCell ref="D62:E62"/>
    <mergeCell ref="AF44:AF46"/>
    <mergeCell ref="B43:B46"/>
    <mergeCell ref="B47:B50"/>
    <mergeCell ref="E47:E50"/>
    <mergeCell ref="D47:D50"/>
    <mergeCell ref="C47:C50"/>
    <mergeCell ref="M60:Q60"/>
    <mergeCell ref="C58:G58"/>
    <mergeCell ref="S52:AI52"/>
    <mergeCell ref="AF40:AF42"/>
    <mergeCell ref="M61:Q61"/>
    <mergeCell ref="G1:I1"/>
    <mergeCell ref="C1:D1"/>
    <mergeCell ref="P1:S1"/>
    <mergeCell ref="F2:G2"/>
    <mergeCell ref="H2:I2"/>
    <mergeCell ref="M55:Q55"/>
    <mergeCell ref="AF32:AF34"/>
    <mergeCell ref="C52:H52"/>
    <mergeCell ref="I52:L52"/>
    <mergeCell ref="Y36:Y38"/>
    <mergeCell ref="P2:Q2"/>
    <mergeCell ref="R2:S2"/>
    <mergeCell ref="AF16:AF18"/>
    <mergeCell ref="AF36:AF38"/>
    <mergeCell ref="Y12:Y14"/>
    <mergeCell ref="Y32:Y34"/>
    <mergeCell ref="AF48:AF50"/>
    <mergeCell ref="Y48:Y50"/>
    <mergeCell ref="AF20:AF22"/>
    <mergeCell ref="Y20:Y22"/>
    <mergeCell ref="D15:D18"/>
    <mergeCell ref="D19:D22"/>
    <mergeCell ref="C23:C26"/>
    <mergeCell ref="D23:D26"/>
    <mergeCell ref="AM1:AN1"/>
    <mergeCell ref="Y28:Y30"/>
    <mergeCell ref="AF24:AF26"/>
    <mergeCell ref="AF28:AF30"/>
    <mergeCell ref="Y16:Y18"/>
    <mergeCell ref="Y4:Y6"/>
    <mergeCell ref="Y1:AF1"/>
    <mergeCell ref="AM39:AN39"/>
    <mergeCell ref="AM43:AN43"/>
    <mergeCell ref="AG1:AH1"/>
    <mergeCell ref="AI1:AJ1"/>
    <mergeCell ref="AK2:AL2"/>
    <mergeCell ref="AH35:AH38"/>
    <mergeCell ref="AG39:AG42"/>
    <mergeCell ref="AH39:AH42"/>
    <mergeCell ref="AG3:AG6"/>
    <mergeCell ref="AH3:AH6"/>
    <mergeCell ref="AG7:AG10"/>
    <mergeCell ref="AH7:AH10"/>
    <mergeCell ref="AG11:AG14"/>
    <mergeCell ref="AH11:AH14"/>
    <mergeCell ref="AG15:AG18"/>
    <mergeCell ref="AH15:AH18"/>
    <mergeCell ref="AG19:AG22"/>
    <mergeCell ref="A39:A42"/>
    <mergeCell ref="A43:A46"/>
    <mergeCell ref="A47:A50"/>
    <mergeCell ref="A31:A34"/>
    <mergeCell ref="Y8:Y10"/>
    <mergeCell ref="AF8:AF10"/>
    <mergeCell ref="E19:E22"/>
    <mergeCell ref="E15:E18"/>
    <mergeCell ref="E11:E14"/>
    <mergeCell ref="B23:B26"/>
    <mergeCell ref="B27:B30"/>
    <mergeCell ref="B31:B34"/>
    <mergeCell ref="B39:B42"/>
    <mergeCell ref="C27:C30"/>
    <mergeCell ref="D27:D30"/>
    <mergeCell ref="C15:C18"/>
    <mergeCell ref="C19:C22"/>
    <mergeCell ref="E31:E34"/>
    <mergeCell ref="C31:C34"/>
    <mergeCell ref="D31:D34"/>
    <mergeCell ref="B35:B38"/>
    <mergeCell ref="J25:J26"/>
    <mergeCell ref="J27:J28"/>
    <mergeCell ref="J29:J30"/>
    <mergeCell ref="A51:A62"/>
    <mergeCell ref="AM47:AN47"/>
    <mergeCell ref="A3:A6"/>
    <mergeCell ref="A7:A10"/>
    <mergeCell ref="A11:A14"/>
    <mergeCell ref="A15:A18"/>
    <mergeCell ref="A19:A22"/>
    <mergeCell ref="A23:A26"/>
    <mergeCell ref="A27:A30"/>
    <mergeCell ref="AM3:AN3"/>
    <mergeCell ref="AM7:AN7"/>
    <mergeCell ref="AM11:AN11"/>
    <mergeCell ref="AM15:AN15"/>
    <mergeCell ref="AM19:AN19"/>
    <mergeCell ref="AM23:AN23"/>
    <mergeCell ref="AM27:AN27"/>
    <mergeCell ref="AM31:AN31"/>
    <mergeCell ref="AM35:AN35"/>
    <mergeCell ref="AF12:AF14"/>
    <mergeCell ref="E27:E30"/>
    <mergeCell ref="E23:E26"/>
    <mergeCell ref="B7:B10"/>
    <mergeCell ref="C7:C10"/>
    <mergeCell ref="A35:A38"/>
  </mergeCells>
  <printOptions horizontalCentered="1" verticalCentered="1"/>
  <pageMargins left="0.35433070866141736" right="0.35433070866141736" top="0.19685039370078741" bottom="0.19685039370078741" header="0" footer="0"/>
  <pageSetup paperSize="9" scale="43" orientation="landscape" r:id="rId1"/>
  <headerFooter>
    <oddFooter>&amp;L&amp;"Helvetica,Regular"&amp;12&amp;K000000	&amp;P</oddFooter>
  </headerFooter>
  <colBreaks count="1" manualBreakCount="1">
    <brk id="38" max="1048575" man="1"/>
  </colBreaks>
  <ignoredErrors>
    <ignoredError sqref="Y25:Y26 Y7 Y11 Y15 Y19 Y23 Y27 Y31 Y35 Y39 Y43 Y47 Y4:Y6 Y48:Y50 Y44:Y46 Y40:Y42 Y36:Y38 Y32:Y34 Y28:Y30 Y24 Y20:Y22 Y16:Y18 Y12:Y14 Y8:Y10"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Y62"/>
  <sheetViews>
    <sheetView view="pageBreakPreview" zoomScale="58" zoomScaleNormal="70" zoomScaleSheetLayoutView="58" workbookViewId="0">
      <selection activeCell="G27" sqref="G27"/>
    </sheetView>
  </sheetViews>
  <sheetFormatPr defaultColWidth="6.59765625" defaultRowHeight="15" x14ac:dyDescent="0.2"/>
  <cols>
    <col min="1" max="1" width="3.296875" style="83" customWidth="1"/>
    <col min="2" max="2" width="12.69921875" style="84" customWidth="1"/>
    <col min="3" max="3" width="4.8984375" style="84" customWidth="1"/>
    <col min="4" max="4" width="4.5" style="84" customWidth="1"/>
    <col min="5" max="5" width="7.296875" style="84" customWidth="1"/>
    <col min="6" max="6" width="4.8984375" style="87" customWidth="1"/>
    <col min="7" max="7" width="15.19921875" style="139" customWidth="1"/>
    <col min="8" max="8" width="4.796875" style="87" customWidth="1"/>
    <col min="9" max="9" width="15.09765625" style="139" customWidth="1"/>
    <col min="10" max="10" width="7.296875" style="139" customWidth="1"/>
    <col min="11" max="13" width="5.19921875" style="87" customWidth="1"/>
    <col min="14" max="14" width="5.19921875" style="165" customWidth="1"/>
    <col min="15" max="15" width="4.8984375" style="87" customWidth="1"/>
    <col min="16" max="16" width="15.09765625" style="139" customWidth="1"/>
    <col min="17" max="17" width="5.09765625" style="87" customWidth="1"/>
    <col min="18" max="18" width="15.19921875" style="139" customWidth="1"/>
    <col min="19" max="21" width="5.19921875" style="87" customWidth="1"/>
    <col min="22" max="22" width="5.19921875" style="88" customWidth="1"/>
    <col min="23" max="29" width="2.796875" style="89" customWidth="1"/>
    <col min="30" max="30" width="5.19921875" style="89" customWidth="1"/>
    <col min="31" max="32" width="5.296875" style="84" customWidth="1"/>
    <col min="33" max="34" width="7.59765625" style="84" customWidth="1"/>
    <col min="35" max="36" width="12.796875" style="84" customWidth="1"/>
    <col min="37" max="38" width="14.69921875" style="84" customWidth="1"/>
    <col min="39" max="43" width="6.59765625" style="111" customWidth="1"/>
    <col min="44" max="259" width="6.59765625" style="84" customWidth="1"/>
    <col min="260" max="16384" width="6.59765625" style="85"/>
  </cols>
  <sheetData>
    <row r="1" spans="1:43" ht="54" customHeight="1" thickBot="1" x14ac:dyDescent="0.25">
      <c r="A1" s="377"/>
      <c r="B1" s="170" t="s">
        <v>449</v>
      </c>
      <c r="C1" s="753"/>
      <c r="D1" s="754"/>
      <c r="E1" s="171" t="s">
        <v>450</v>
      </c>
      <c r="F1" s="172"/>
      <c r="G1" s="588" t="s">
        <v>451</v>
      </c>
      <c r="H1" s="589"/>
      <c r="I1" s="589"/>
      <c r="J1" s="378"/>
      <c r="K1" s="588" t="s">
        <v>452</v>
      </c>
      <c r="L1" s="588"/>
      <c r="M1" s="588"/>
      <c r="N1" s="660"/>
      <c r="O1" s="592" t="s">
        <v>453</v>
      </c>
      <c r="P1" s="593"/>
      <c r="Q1" s="593"/>
      <c r="R1" s="593"/>
      <c r="S1" s="661" t="s">
        <v>454</v>
      </c>
      <c r="T1" s="661"/>
      <c r="U1" s="661"/>
      <c r="V1" s="662"/>
      <c r="W1" s="573" t="s">
        <v>455</v>
      </c>
      <c r="X1" s="574"/>
      <c r="Y1" s="574"/>
      <c r="Z1" s="574"/>
      <c r="AA1" s="574"/>
      <c r="AB1" s="574"/>
      <c r="AC1" s="574"/>
      <c r="AD1" s="575"/>
      <c r="AE1" s="576" t="s">
        <v>456</v>
      </c>
      <c r="AF1" s="577"/>
      <c r="AG1" s="578" t="s">
        <v>457</v>
      </c>
      <c r="AH1" s="579"/>
      <c r="AI1" s="173" t="s">
        <v>1025</v>
      </c>
      <c r="AJ1" s="432"/>
      <c r="AK1" s="741" t="s">
        <v>459</v>
      </c>
      <c r="AL1" s="742"/>
      <c r="AM1" s="121"/>
      <c r="AN1" s="121"/>
      <c r="AO1" s="121"/>
      <c r="AP1" s="121"/>
      <c r="AQ1" s="121"/>
    </row>
    <row r="2" spans="1:43" ht="57.75" customHeight="1" thickBot="1" x14ac:dyDescent="0.25">
      <c r="A2" s="377"/>
      <c r="B2" s="307" t="s">
        <v>1</v>
      </c>
      <c r="C2" s="308" t="s">
        <v>460</v>
      </c>
      <c r="D2" s="309" t="s">
        <v>4</v>
      </c>
      <c r="E2" s="310" t="s">
        <v>461</v>
      </c>
      <c r="F2" s="743" t="s">
        <v>462</v>
      </c>
      <c r="G2" s="744"/>
      <c r="H2" s="745" t="s">
        <v>463</v>
      </c>
      <c r="I2" s="746"/>
      <c r="J2" s="298"/>
      <c r="K2" s="332" t="s">
        <v>464</v>
      </c>
      <c r="L2" s="332" t="s">
        <v>465</v>
      </c>
      <c r="M2" s="332" t="s">
        <v>466</v>
      </c>
      <c r="N2" s="236" t="s">
        <v>467</v>
      </c>
      <c r="O2" s="747" t="s">
        <v>462</v>
      </c>
      <c r="P2" s="748"/>
      <c r="Q2" s="749" t="s">
        <v>463</v>
      </c>
      <c r="R2" s="750"/>
      <c r="S2" s="334" t="s">
        <v>468</v>
      </c>
      <c r="T2" s="334" t="s">
        <v>469</v>
      </c>
      <c r="U2" s="335" t="s">
        <v>470</v>
      </c>
      <c r="V2" s="337" t="s">
        <v>471</v>
      </c>
      <c r="W2" s="311" t="s">
        <v>1022</v>
      </c>
      <c r="X2" s="312">
        <v>1</v>
      </c>
      <c r="Y2" s="312">
        <v>2</v>
      </c>
      <c r="Z2" s="312">
        <v>3</v>
      </c>
      <c r="AA2" s="312">
        <v>4</v>
      </c>
      <c r="AB2" s="312">
        <v>5</v>
      </c>
      <c r="AC2" s="312">
        <v>6</v>
      </c>
      <c r="AD2" s="313" t="s">
        <v>1018</v>
      </c>
      <c r="AE2" s="314" t="s">
        <v>1019</v>
      </c>
      <c r="AF2" s="315" t="s">
        <v>1076</v>
      </c>
      <c r="AG2" s="316" t="s">
        <v>1020</v>
      </c>
      <c r="AH2" s="317" t="s">
        <v>472</v>
      </c>
      <c r="AI2" s="751" t="s">
        <v>458</v>
      </c>
      <c r="AJ2" s="752"/>
      <c r="AK2" s="318" t="s">
        <v>1023</v>
      </c>
      <c r="AL2" s="319" t="s">
        <v>1024</v>
      </c>
      <c r="AM2" s="121"/>
      <c r="AN2" s="121"/>
      <c r="AO2" s="121"/>
      <c r="AP2" s="121"/>
      <c r="AQ2" s="121"/>
    </row>
    <row r="3" spans="1:43" ht="17.25" customHeight="1" x14ac:dyDescent="0.2">
      <c r="A3" s="731">
        <v>1</v>
      </c>
      <c r="B3" s="654" t="str">
        <f>LOOKUP(A3,Team_No,Team_Names_1)</f>
        <v>S-Tur</v>
      </c>
      <c r="C3" s="543" t="str">
        <f>'Boat allocation &amp; OOD'!G4</f>
        <v>H17</v>
      </c>
      <c r="D3" s="561" t="str">
        <f>IF(C3=0,"",LOOKUP(C3,Hobie_No,Sail_No))</f>
        <v>592</v>
      </c>
      <c r="E3" s="534"/>
      <c r="F3" s="175"/>
      <c r="G3" s="176"/>
      <c r="H3" s="177"/>
      <c r="I3" s="176"/>
      <c r="J3" s="561" t="s">
        <v>1047</v>
      </c>
      <c r="K3" s="665"/>
      <c r="L3" s="665"/>
      <c r="M3" s="665"/>
      <c r="N3" s="641">
        <f>SUM(K5:M5)</f>
        <v>0</v>
      </c>
      <c r="O3" s="179"/>
      <c r="P3" s="176"/>
      <c r="Q3" s="180"/>
      <c r="R3" s="176"/>
      <c r="S3" s="690"/>
      <c r="T3" s="690"/>
      <c r="U3" s="690"/>
      <c r="V3" s="695">
        <f>SUM(S5:U6)</f>
        <v>0</v>
      </c>
      <c r="W3" s="182"/>
      <c r="X3" s="183"/>
      <c r="Y3" s="183"/>
      <c r="Z3" s="183"/>
      <c r="AA3" s="183"/>
      <c r="AB3" s="183"/>
      <c r="AC3" s="184"/>
      <c r="AD3" s="738">
        <f>SUM(W4:AC6)</f>
        <v>0</v>
      </c>
      <c r="AE3" s="722">
        <f>N3</f>
        <v>0</v>
      </c>
      <c r="AF3" s="725">
        <f>V3</f>
        <v>0</v>
      </c>
      <c r="AG3" s="728">
        <f>SUM(AD3:AF6)</f>
        <v>0</v>
      </c>
      <c r="AH3" s="704">
        <f t="shared" ref="AH3" si="0">IF(AG3&gt;99,"-",(RANK(AG3,$AG$3:$AG$50,1)))</f>
        <v>1</v>
      </c>
      <c r="AI3" s="707"/>
      <c r="AJ3" s="708"/>
      <c r="AK3" s="717" t="str">
        <f>IF(B3=0,"",LOOKUP(A3,Team_No,Team_Names_2))</f>
        <v>Surfin Turtles</v>
      </c>
      <c r="AL3" s="718"/>
      <c r="AM3" s="121"/>
      <c r="AN3" s="121"/>
      <c r="AO3" s="121"/>
      <c r="AP3" s="121"/>
      <c r="AQ3" s="121"/>
    </row>
    <row r="4" spans="1:43" ht="18" customHeight="1" x14ac:dyDescent="0.25">
      <c r="A4" s="731"/>
      <c r="B4" s="655"/>
      <c r="C4" s="544"/>
      <c r="D4" s="562"/>
      <c r="E4" s="535"/>
      <c r="F4" s="186"/>
      <c r="G4" s="187" t="str">
        <f t="shared" ref="G4:G6" si="1">IF(F4=0,"",LOOKUP(F4,Sailor_No,Sailor_Name))</f>
        <v/>
      </c>
      <c r="H4" s="188"/>
      <c r="I4" s="187" t="str">
        <f>IF(H4=0,"",LOOKUP(H4,[1]Sailors!$A$2:$A$400,[1]Sailors!$C$2:$C$400))</f>
        <v/>
      </c>
      <c r="J4" s="569"/>
      <c r="K4" s="664"/>
      <c r="L4" s="664"/>
      <c r="M4" s="664"/>
      <c r="N4" s="642"/>
      <c r="O4" s="189"/>
      <c r="P4" s="187" t="str">
        <f t="shared" ref="P4:P6" si="2">IF(O4=0,"",LOOKUP(O4,Sailor_No,Sailor_Name))</f>
        <v/>
      </c>
      <c r="Q4" s="190"/>
      <c r="R4" s="187" t="str">
        <f t="shared" ref="R4:R6" si="3">IF(Q4=0,"",LOOKUP(Q4,Sailor_No,Sailor_Name))</f>
        <v/>
      </c>
      <c r="S4" s="691"/>
      <c r="T4" s="691"/>
      <c r="U4" s="691"/>
      <c r="V4" s="696" t="e">
        <f>SUM(#REF!)</f>
        <v>#REF!</v>
      </c>
      <c r="W4" s="546" t="str">
        <f>IF(E3="N",$H$53,IF(E4="Y",0,"-"))</f>
        <v>-</v>
      </c>
      <c r="X4" s="191"/>
      <c r="Y4" s="191"/>
      <c r="Z4" s="191"/>
      <c r="AA4" s="191"/>
      <c r="AB4" s="191"/>
      <c r="AC4" s="192"/>
      <c r="AD4" s="739"/>
      <c r="AE4" s="723"/>
      <c r="AF4" s="726"/>
      <c r="AG4" s="729"/>
      <c r="AH4" s="705"/>
      <c r="AI4" s="709"/>
      <c r="AJ4" s="710"/>
      <c r="AK4" s="320" t="str">
        <f>G4</f>
        <v/>
      </c>
      <c r="AL4" s="321" t="str">
        <f>P4</f>
        <v/>
      </c>
      <c r="AM4" s="121"/>
      <c r="AN4" s="121"/>
      <c r="AO4" s="121"/>
      <c r="AP4" s="121"/>
      <c r="AQ4" s="121"/>
    </row>
    <row r="5" spans="1:43" ht="18" customHeight="1" x14ac:dyDescent="0.25">
      <c r="A5" s="731"/>
      <c r="B5" s="655"/>
      <c r="C5" s="544"/>
      <c r="D5" s="562"/>
      <c r="E5" s="535"/>
      <c r="F5" s="186"/>
      <c r="G5" s="187" t="str">
        <f t="shared" si="1"/>
        <v/>
      </c>
      <c r="H5" s="193"/>
      <c r="I5" s="187" t="str">
        <f t="shared" ref="I5:I6" si="4">IF(H5=0,"",LOOKUP(H5,Sailor_No,Sailor_Name))</f>
        <v/>
      </c>
      <c r="J5" s="567" t="s">
        <v>456</v>
      </c>
      <c r="K5" s="666">
        <f>IF(K3&lt;=15,K3,LOOKUP(K3,$I$53:$I$62,$L$53:$L$62))</f>
        <v>0</v>
      </c>
      <c r="L5" s="666">
        <f>IF(L3&lt;=15,L3,LOOKUP(L3,$I$53:$I$62,$L$53:$L$62))</f>
        <v>0</v>
      </c>
      <c r="M5" s="667">
        <f>IF(M3&lt;=15,M3,LOOKUP(M3,$I$53:$I$62,$L$53:$L$62))</f>
        <v>0</v>
      </c>
      <c r="N5" s="642"/>
      <c r="O5" s="189"/>
      <c r="P5" s="187" t="str">
        <f t="shared" si="2"/>
        <v/>
      </c>
      <c r="Q5" s="190"/>
      <c r="R5" s="187" t="str">
        <f t="shared" si="3"/>
        <v/>
      </c>
      <c r="S5" s="666">
        <f>IF(S3&lt;=15,S3,LOOKUP(S3,$I$53:$I$62,$L$53:$L$62))</f>
        <v>0</v>
      </c>
      <c r="T5" s="666">
        <f>IF(T3&lt;=15,T3,LOOKUP(T3,$I$53:$I$62,$L$53:$L$62))</f>
        <v>0</v>
      </c>
      <c r="U5" s="666">
        <f>IF(U3&lt;=15,U3,LOOKUP(U3,$I$53:$I$62,$L$53:$L$62))</f>
        <v>0</v>
      </c>
      <c r="V5" s="696"/>
      <c r="W5" s="547"/>
      <c r="X5" s="191"/>
      <c r="Y5" s="191"/>
      <c r="Z5" s="191"/>
      <c r="AA5" s="191"/>
      <c r="AB5" s="191"/>
      <c r="AC5" s="192"/>
      <c r="AD5" s="739"/>
      <c r="AE5" s="723"/>
      <c r="AF5" s="726"/>
      <c r="AG5" s="729"/>
      <c r="AH5" s="705"/>
      <c r="AI5" s="709"/>
      <c r="AJ5" s="710"/>
      <c r="AK5" s="322" t="str">
        <f>G5</f>
        <v/>
      </c>
      <c r="AL5" s="323" t="str">
        <f>P5</f>
        <v/>
      </c>
      <c r="AM5" s="121"/>
      <c r="AN5" s="121"/>
      <c r="AO5" s="121"/>
      <c r="AP5" s="121"/>
      <c r="AQ5" s="121"/>
    </row>
    <row r="6" spans="1:43" ht="18" customHeight="1" thickBot="1" x14ac:dyDescent="0.3">
      <c r="A6" s="731"/>
      <c r="B6" s="656"/>
      <c r="C6" s="545"/>
      <c r="D6" s="563"/>
      <c r="E6" s="536"/>
      <c r="F6" s="194"/>
      <c r="G6" s="195" t="str">
        <f t="shared" si="1"/>
        <v/>
      </c>
      <c r="H6" s="196"/>
      <c r="I6" s="195" t="str">
        <f t="shared" si="4"/>
        <v/>
      </c>
      <c r="J6" s="568"/>
      <c r="K6" s="645"/>
      <c r="L6" s="645"/>
      <c r="M6" s="668"/>
      <c r="N6" s="643"/>
      <c r="O6" s="197"/>
      <c r="P6" s="195" t="str">
        <f t="shared" si="2"/>
        <v/>
      </c>
      <c r="Q6" s="198"/>
      <c r="R6" s="195" t="str">
        <f t="shared" si="3"/>
        <v/>
      </c>
      <c r="S6" s="645"/>
      <c r="T6" s="645"/>
      <c r="U6" s="645"/>
      <c r="V6" s="697"/>
      <c r="W6" s="548"/>
      <c r="X6" s="199"/>
      <c r="Y6" s="199"/>
      <c r="Z6" s="199"/>
      <c r="AA6" s="199"/>
      <c r="AB6" s="199"/>
      <c r="AC6" s="200"/>
      <c r="AD6" s="740"/>
      <c r="AE6" s="724"/>
      <c r="AF6" s="727"/>
      <c r="AG6" s="730"/>
      <c r="AH6" s="706"/>
      <c r="AI6" s="711"/>
      <c r="AJ6" s="712"/>
      <c r="AK6" s="324" t="str">
        <f>G6</f>
        <v/>
      </c>
      <c r="AL6" s="325" t="str">
        <f>P6</f>
        <v/>
      </c>
      <c r="AM6" s="121"/>
      <c r="AN6" s="121"/>
      <c r="AO6" s="121"/>
      <c r="AP6" s="121"/>
      <c r="AQ6" s="121"/>
    </row>
    <row r="7" spans="1:43" ht="18" customHeight="1" x14ac:dyDescent="0.2">
      <c r="A7" s="731">
        <v>2</v>
      </c>
      <c r="B7" s="540" t="str">
        <f>LOOKUP(A7,Team_No,Team_Names_1)</f>
        <v>S-Tun</v>
      </c>
      <c r="C7" s="543" t="str">
        <f>'Boat allocation &amp; OOD'!G5</f>
        <v>H18</v>
      </c>
      <c r="D7" s="561" t="str">
        <f>IF(C7=0,"",LOOKUP(C7,Hobie_No,Sail_No))</f>
        <v>297</v>
      </c>
      <c r="E7" s="537"/>
      <c r="F7" s="186"/>
      <c r="G7" s="187"/>
      <c r="H7" s="193"/>
      <c r="I7" s="187"/>
      <c r="J7" s="669" t="s">
        <v>1047</v>
      </c>
      <c r="K7" s="663"/>
      <c r="L7" s="663"/>
      <c r="M7" s="663"/>
      <c r="N7" s="641">
        <f>SUM(K9:M9)</f>
        <v>0</v>
      </c>
      <c r="O7" s="202"/>
      <c r="P7" s="187"/>
      <c r="Q7" s="190"/>
      <c r="R7" s="187"/>
      <c r="S7" s="692"/>
      <c r="T7" s="690"/>
      <c r="U7" s="690"/>
      <c r="V7" s="695">
        <f>SUM(S9:U10)</f>
        <v>0</v>
      </c>
      <c r="W7" s="204"/>
      <c r="X7" s="191"/>
      <c r="Y7" s="191"/>
      <c r="Z7" s="191"/>
      <c r="AA7" s="191"/>
      <c r="AB7" s="191"/>
      <c r="AC7" s="192"/>
      <c r="AD7" s="326"/>
      <c r="AE7" s="722">
        <f>N7</f>
        <v>0</v>
      </c>
      <c r="AF7" s="725">
        <f t="shared" ref="AF7" si="5">V7</f>
        <v>0</v>
      </c>
      <c r="AG7" s="728">
        <f t="shared" ref="AG7" si="6">SUM(AD7:AF10)</f>
        <v>0</v>
      </c>
      <c r="AH7" s="704">
        <f t="shared" ref="AH7" si="7">IF(AG7&gt;99,"-",(RANK(AG7,$AG$3:$AG$50,1)))</f>
        <v>1</v>
      </c>
      <c r="AI7" s="707"/>
      <c r="AJ7" s="708"/>
      <c r="AK7" s="717" t="str">
        <f>IF(B7=0,"",LOOKUP(A7,Team_No,Team_Names_2))</f>
        <v>Surfin Tunas</v>
      </c>
      <c r="AL7" s="718"/>
      <c r="AM7" s="121"/>
      <c r="AN7" s="121"/>
      <c r="AO7" s="121"/>
      <c r="AP7" s="121"/>
      <c r="AQ7" s="121"/>
    </row>
    <row r="8" spans="1:43" ht="18" customHeight="1" x14ac:dyDescent="0.25">
      <c r="A8" s="731"/>
      <c r="B8" s="541"/>
      <c r="C8" s="544"/>
      <c r="D8" s="562"/>
      <c r="E8" s="538"/>
      <c r="F8" s="186"/>
      <c r="G8" s="187" t="str">
        <f>IF(F8=0,"",LOOKUP(F8,Sailor_No,Sailor_Name))</f>
        <v/>
      </c>
      <c r="H8" s="193"/>
      <c r="I8" s="187" t="str">
        <f>IF(H8=0,"",LOOKUP(H8,Sailor_No,Sailor_Name))</f>
        <v/>
      </c>
      <c r="J8" s="569"/>
      <c r="K8" s="664"/>
      <c r="L8" s="664"/>
      <c r="M8" s="664"/>
      <c r="N8" s="642"/>
      <c r="O8" s="202"/>
      <c r="P8" s="187" t="str">
        <f>IF(O8=0,"",LOOKUP(O8,Sailor_No,Sailor_Name))</f>
        <v/>
      </c>
      <c r="Q8" s="190"/>
      <c r="R8" s="187" t="str">
        <f>IF(Q8=0,"",LOOKUP(Q8,Sailor_No,Sailor_Name))</f>
        <v/>
      </c>
      <c r="S8" s="691"/>
      <c r="T8" s="691"/>
      <c r="U8" s="691"/>
      <c r="V8" s="696" t="e">
        <f>SUM(#REF!)</f>
        <v>#REF!</v>
      </c>
      <c r="W8" s="546" t="str">
        <f>IF(E7="N",$H$53,IF(E8="Y",0,"-"))</f>
        <v>-</v>
      </c>
      <c r="X8" s="191"/>
      <c r="Y8" s="191"/>
      <c r="Z8" s="191"/>
      <c r="AA8" s="191"/>
      <c r="AB8" s="191"/>
      <c r="AC8" s="192"/>
      <c r="AD8" s="719">
        <f>SUM(W8:AC10)</f>
        <v>0</v>
      </c>
      <c r="AE8" s="723"/>
      <c r="AF8" s="726"/>
      <c r="AG8" s="729"/>
      <c r="AH8" s="705"/>
      <c r="AI8" s="709"/>
      <c r="AJ8" s="710"/>
      <c r="AK8" s="320" t="str">
        <f>G8</f>
        <v/>
      </c>
      <c r="AL8" s="321" t="str">
        <f>P8</f>
        <v/>
      </c>
      <c r="AM8" s="121"/>
      <c r="AN8" s="121"/>
      <c r="AO8" s="121"/>
      <c r="AP8" s="121"/>
      <c r="AQ8" s="121"/>
    </row>
    <row r="9" spans="1:43" ht="18" customHeight="1" x14ac:dyDescent="0.25">
      <c r="A9" s="731"/>
      <c r="B9" s="541"/>
      <c r="C9" s="544"/>
      <c r="D9" s="562"/>
      <c r="E9" s="538"/>
      <c r="F9" s="186"/>
      <c r="G9" s="187" t="str">
        <f>IF(F9=0,"",LOOKUP(F9,Sailor_No,Sailor_Name))</f>
        <v/>
      </c>
      <c r="H9" s="193"/>
      <c r="I9" s="187" t="str">
        <f>IF(H9=0,"",LOOKUP(H9,Sailor_No,Sailor_Name))</f>
        <v/>
      </c>
      <c r="J9" s="677" t="s">
        <v>456</v>
      </c>
      <c r="K9" s="644">
        <f>IF(K7&lt;=15,K7,LOOKUP(K7,$I$53:$I$62,$L$53:$L$62))</f>
        <v>0</v>
      </c>
      <c r="L9" s="644">
        <f>IF(L7&lt;=15,L7,LOOKUP(L7,$I$53:$I$62,$L$53:$L$62))</f>
        <v>0</v>
      </c>
      <c r="M9" s="678">
        <f>IF(M7&lt;=15,M7,LOOKUP(M7,$I$53:$I$62,$L$53:$L$62))</f>
        <v>0</v>
      </c>
      <c r="N9" s="642"/>
      <c r="O9" s="202"/>
      <c r="P9" s="187" t="str">
        <f>IF(O9=0,"",LOOKUP(O9,Sailor_No,Sailor_Name))</f>
        <v/>
      </c>
      <c r="Q9" s="190"/>
      <c r="R9" s="187" t="str">
        <f>IF(Q9=0,"",LOOKUP(Q9,Sailor_No,Sailor_Name))</f>
        <v/>
      </c>
      <c r="S9" s="666">
        <f>IF(S7&lt;=15,S7,LOOKUP(S7,$I$53:$I$62,$L$53:$L$62))</f>
        <v>0</v>
      </c>
      <c r="T9" s="666">
        <f>IF(T7&lt;=15,T7,LOOKUP(T7,$I$53:$I$62,$L$53:$L$62))</f>
        <v>0</v>
      </c>
      <c r="U9" s="666">
        <f>IF(U7&lt;=15,U7,LOOKUP(U7,$I$53:$I$62,$L$53:$L$62))</f>
        <v>0</v>
      </c>
      <c r="V9" s="696"/>
      <c r="W9" s="547"/>
      <c r="X9" s="191"/>
      <c r="Y9" s="191"/>
      <c r="Z9" s="191"/>
      <c r="AA9" s="191"/>
      <c r="AB9" s="191"/>
      <c r="AC9" s="192"/>
      <c r="AD9" s="720"/>
      <c r="AE9" s="723"/>
      <c r="AF9" s="726"/>
      <c r="AG9" s="729"/>
      <c r="AH9" s="705"/>
      <c r="AI9" s="709"/>
      <c r="AJ9" s="710"/>
      <c r="AK9" s="322" t="str">
        <f>G9</f>
        <v/>
      </c>
      <c r="AL9" s="323" t="str">
        <f>P9</f>
        <v/>
      </c>
      <c r="AM9" s="121"/>
      <c r="AN9" s="121"/>
      <c r="AO9" s="121"/>
      <c r="AP9" s="121"/>
      <c r="AQ9" s="121"/>
    </row>
    <row r="10" spans="1:43" ht="18" customHeight="1" thickBot="1" x14ac:dyDescent="0.3">
      <c r="A10" s="731"/>
      <c r="B10" s="542"/>
      <c r="C10" s="545"/>
      <c r="D10" s="563"/>
      <c r="E10" s="539"/>
      <c r="F10" s="194"/>
      <c r="G10" s="195" t="str">
        <f>IF(F10=0,"",LOOKUP(F10,Sailor_No,Sailor_Name))</f>
        <v/>
      </c>
      <c r="H10" s="196"/>
      <c r="I10" s="195" t="str">
        <f>IF(H10=0,"",LOOKUP(H10,Sailor_No,Sailor_Name))</f>
        <v/>
      </c>
      <c r="J10" s="568"/>
      <c r="K10" s="645"/>
      <c r="L10" s="645"/>
      <c r="M10" s="668"/>
      <c r="N10" s="643"/>
      <c r="O10" s="207"/>
      <c r="P10" s="195" t="str">
        <f>IF(O10=0,"",LOOKUP(O10,Sailor_No,Sailor_Name))</f>
        <v/>
      </c>
      <c r="Q10" s="198"/>
      <c r="R10" s="195" t="str">
        <f>IF(Q10=0,"",LOOKUP(Q10,Sailor_No,Sailor_Name))</f>
        <v/>
      </c>
      <c r="S10" s="645"/>
      <c r="T10" s="645"/>
      <c r="U10" s="645"/>
      <c r="V10" s="697"/>
      <c r="W10" s="548"/>
      <c r="X10" s="199"/>
      <c r="Y10" s="199"/>
      <c r="Z10" s="199"/>
      <c r="AA10" s="199"/>
      <c r="AB10" s="199"/>
      <c r="AC10" s="200"/>
      <c r="AD10" s="734"/>
      <c r="AE10" s="724"/>
      <c r="AF10" s="727"/>
      <c r="AG10" s="730"/>
      <c r="AH10" s="706"/>
      <c r="AI10" s="711"/>
      <c r="AJ10" s="712"/>
      <c r="AK10" s="324" t="str">
        <f>G10</f>
        <v/>
      </c>
      <c r="AL10" s="325" t="str">
        <f>P10</f>
        <v/>
      </c>
      <c r="AM10" s="121"/>
      <c r="AN10" s="121"/>
      <c r="AO10" s="121"/>
      <c r="AP10" s="121"/>
      <c r="AQ10" s="121"/>
    </row>
    <row r="11" spans="1:43" ht="18" customHeight="1" x14ac:dyDescent="0.2">
      <c r="A11" s="731">
        <v>3</v>
      </c>
      <c r="B11" s="657" t="str">
        <f>LOOKUP(A11,Team_No,Team_Names_1)</f>
        <v>16s-1</v>
      </c>
      <c r="C11" s="543" t="str">
        <f>'Boat allocation &amp; OOD'!G6</f>
        <v>H10</v>
      </c>
      <c r="D11" s="561" t="str">
        <f>IF(C11=0,"",LOOKUP(C11,Hobie_No,Sail_No))</f>
        <v>679</v>
      </c>
      <c r="E11" s="537"/>
      <c r="F11" s="186"/>
      <c r="G11" s="187"/>
      <c r="H11" s="193"/>
      <c r="I11" s="187"/>
      <c r="J11" s="561" t="s">
        <v>1047</v>
      </c>
      <c r="K11" s="663"/>
      <c r="L11" s="663"/>
      <c r="M11" s="663"/>
      <c r="N11" s="641">
        <f>SUM(K13:M14)</f>
        <v>0</v>
      </c>
      <c r="O11" s="202"/>
      <c r="P11" s="187"/>
      <c r="Q11" s="190"/>
      <c r="R11" s="187"/>
      <c r="S11" s="690"/>
      <c r="T11" s="690"/>
      <c r="U11" s="690"/>
      <c r="V11" s="695">
        <f>SUM(S13:U14)</f>
        <v>0</v>
      </c>
      <c r="W11" s="204"/>
      <c r="X11" s="191"/>
      <c r="Y11" s="191"/>
      <c r="Z11" s="191"/>
      <c r="AA11" s="191"/>
      <c r="AB11" s="191"/>
      <c r="AC11" s="192"/>
      <c r="AD11" s="326"/>
      <c r="AE11" s="722">
        <f>N11</f>
        <v>0</v>
      </c>
      <c r="AF11" s="725">
        <f t="shared" ref="AF11" si="8">V11</f>
        <v>0</v>
      </c>
      <c r="AG11" s="728">
        <f t="shared" ref="AG11" si="9">SUM(AD11:AF14)</f>
        <v>0</v>
      </c>
      <c r="AH11" s="704">
        <f t="shared" ref="AH11" si="10">IF(AG11&gt;99,"-",(RANK(AG11,$AG$3:$AG$50,1)))</f>
        <v>1</v>
      </c>
      <c r="AI11" s="707"/>
      <c r="AJ11" s="708"/>
      <c r="AK11" s="717" t="str">
        <f>IF(B11=0,"",LOOKUP(A11,Team_No,Team_Names_2))</f>
        <v>16s-1</v>
      </c>
      <c r="AL11" s="718"/>
      <c r="AM11" s="121"/>
      <c r="AN11" s="121"/>
      <c r="AO11" s="121"/>
      <c r="AP11" s="121"/>
      <c r="AQ11" s="121"/>
    </row>
    <row r="12" spans="1:43" ht="18" customHeight="1" x14ac:dyDescent="0.25">
      <c r="A12" s="731"/>
      <c r="B12" s="658"/>
      <c r="C12" s="544"/>
      <c r="D12" s="562"/>
      <c r="E12" s="538"/>
      <c r="F12" s="186"/>
      <c r="G12" s="187" t="str">
        <f>IF(F12=0,"",LOOKUP(F12,Sailor_No,Sailor_Name))</f>
        <v/>
      </c>
      <c r="H12" s="193"/>
      <c r="I12" s="187" t="str">
        <f>IF(H12=0,"",LOOKUP(H12,Sailor_No,Sailor_Name))</f>
        <v/>
      </c>
      <c r="J12" s="569"/>
      <c r="K12" s="664"/>
      <c r="L12" s="664"/>
      <c r="M12" s="664"/>
      <c r="N12" s="642"/>
      <c r="O12" s="202"/>
      <c r="P12" s="187" t="str">
        <f>IF(O12=0,"",LOOKUP(O12,Sailor_No,Sailor_Name))</f>
        <v/>
      </c>
      <c r="Q12" s="190"/>
      <c r="R12" s="187" t="str">
        <f>IF(Q12=0,"",LOOKUP(Q12,Sailor_No,Sailor_Name))</f>
        <v/>
      </c>
      <c r="S12" s="691"/>
      <c r="T12" s="691"/>
      <c r="U12" s="691"/>
      <c r="V12" s="696" t="e">
        <f>SUM(#REF!)</f>
        <v>#REF!</v>
      </c>
      <c r="W12" s="546" t="str">
        <f>IF(E11="N",$H$53,IF(E12="Y",0,"-"))</f>
        <v>-</v>
      </c>
      <c r="X12" s="191"/>
      <c r="Y12" s="191"/>
      <c r="Z12" s="191"/>
      <c r="AA12" s="191"/>
      <c r="AB12" s="191"/>
      <c r="AC12" s="192"/>
      <c r="AD12" s="719">
        <f>SUM(W12:AC14)</f>
        <v>0</v>
      </c>
      <c r="AE12" s="723"/>
      <c r="AF12" s="726"/>
      <c r="AG12" s="729"/>
      <c r="AH12" s="705"/>
      <c r="AI12" s="709"/>
      <c r="AJ12" s="710"/>
      <c r="AK12" s="320" t="str">
        <f>G12</f>
        <v/>
      </c>
      <c r="AL12" s="321" t="str">
        <f>P12</f>
        <v/>
      </c>
      <c r="AM12" s="121"/>
      <c r="AN12" s="121"/>
      <c r="AO12" s="121"/>
      <c r="AP12" s="121"/>
      <c r="AQ12" s="121"/>
    </row>
    <row r="13" spans="1:43" ht="18" customHeight="1" x14ac:dyDescent="0.25">
      <c r="A13" s="731"/>
      <c r="B13" s="658"/>
      <c r="C13" s="544"/>
      <c r="D13" s="562"/>
      <c r="E13" s="538"/>
      <c r="F13" s="186"/>
      <c r="G13" s="187" t="str">
        <f>IF(F13=0,"",LOOKUP(F13,Sailor_No,Sailor_Name))</f>
        <v/>
      </c>
      <c r="H13" s="193"/>
      <c r="I13" s="187" t="str">
        <f>IF(H13=0,"",LOOKUP(H13,Sailor_No,Sailor_Name))</f>
        <v/>
      </c>
      <c r="J13" s="567" t="s">
        <v>456</v>
      </c>
      <c r="K13" s="644">
        <f>IF(K11&lt;=15,K11,LOOKUP(K11,$I$53:$I$62,$L$53:$L$62))</f>
        <v>0</v>
      </c>
      <c r="L13" s="644">
        <f>IF(L11&lt;=15,L11,LOOKUP(L11,$I$53:$I$62,$L$53:$L$62))</f>
        <v>0</v>
      </c>
      <c r="M13" s="678">
        <f>IF(M11&lt;=15,M11,LOOKUP(M11,$I$53:$I$62,$L$53:$L$62))</f>
        <v>0</v>
      </c>
      <c r="N13" s="642"/>
      <c r="O13" s="202"/>
      <c r="P13" s="187" t="str">
        <f>IF(O13=0,"",LOOKUP(O13,Sailor_No,Sailor_Name))</f>
        <v/>
      </c>
      <c r="Q13" s="190"/>
      <c r="R13" s="187" t="str">
        <f>IF(Q13=0,"",LOOKUP(Q13,Sailor_No,Sailor_Name))</f>
        <v/>
      </c>
      <c r="S13" s="666">
        <f>IF(S11&lt;=15,S11,LOOKUP(S11,$I$53:$I$62,$L$53:$L$62))</f>
        <v>0</v>
      </c>
      <c r="T13" s="666">
        <f>IF(T11&lt;=15,T11,LOOKUP(T11,$I$53:$I$62,$L$53:$L$62))</f>
        <v>0</v>
      </c>
      <c r="U13" s="666">
        <f>IF(U11&lt;=15,U11,LOOKUP(U11,$I$53:$I$62,$L$53:$L$62))</f>
        <v>0</v>
      </c>
      <c r="V13" s="696"/>
      <c r="W13" s="547"/>
      <c r="X13" s="191"/>
      <c r="Y13" s="191"/>
      <c r="Z13" s="191"/>
      <c r="AA13" s="191"/>
      <c r="AB13" s="191"/>
      <c r="AC13" s="192"/>
      <c r="AD13" s="720"/>
      <c r="AE13" s="723"/>
      <c r="AF13" s="726"/>
      <c r="AG13" s="729"/>
      <c r="AH13" s="705"/>
      <c r="AI13" s="709"/>
      <c r="AJ13" s="710"/>
      <c r="AK13" s="322" t="str">
        <f>G13</f>
        <v/>
      </c>
      <c r="AL13" s="323" t="str">
        <f>P13</f>
        <v/>
      </c>
      <c r="AM13" s="121"/>
      <c r="AN13" s="121"/>
      <c r="AO13" s="121"/>
      <c r="AP13" s="121"/>
      <c r="AQ13" s="121"/>
    </row>
    <row r="14" spans="1:43" ht="18" customHeight="1" thickBot="1" x14ac:dyDescent="0.3">
      <c r="A14" s="731"/>
      <c r="B14" s="659"/>
      <c r="C14" s="545"/>
      <c r="D14" s="563"/>
      <c r="E14" s="539"/>
      <c r="F14" s="194"/>
      <c r="G14" s="195" t="str">
        <f>IF(F14=0,"",LOOKUP(F14,Sailor_No,Sailor_Name))</f>
        <v/>
      </c>
      <c r="H14" s="196"/>
      <c r="I14" s="195" t="str">
        <f>IF(H14=0,"",LOOKUP(H14,Sailor_No,Sailor_Name))</f>
        <v/>
      </c>
      <c r="J14" s="568"/>
      <c r="K14" s="645"/>
      <c r="L14" s="645"/>
      <c r="M14" s="668"/>
      <c r="N14" s="643"/>
      <c r="O14" s="207"/>
      <c r="P14" s="195" t="str">
        <f>IF(O14=0,"",LOOKUP(O14,Sailor_No,Sailor_Name))</f>
        <v/>
      </c>
      <c r="Q14" s="198"/>
      <c r="R14" s="195" t="str">
        <f>IF(Q14=0,"",LOOKUP(Q14,Sailor_No,Sailor_Name))</f>
        <v/>
      </c>
      <c r="S14" s="645"/>
      <c r="T14" s="645"/>
      <c r="U14" s="645"/>
      <c r="V14" s="697"/>
      <c r="W14" s="548"/>
      <c r="X14" s="199"/>
      <c r="Y14" s="199"/>
      <c r="Z14" s="199"/>
      <c r="AA14" s="199"/>
      <c r="AB14" s="199"/>
      <c r="AC14" s="200"/>
      <c r="AD14" s="734"/>
      <c r="AE14" s="724"/>
      <c r="AF14" s="727"/>
      <c r="AG14" s="730"/>
      <c r="AH14" s="706"/>
      <c r="AI14" s="711"/>
      <c r="AJ14" s="712"/>
      <c r="AK14" s="324" t="str">
        <f>G14</f>
        <v/>
      </c>
      <c r="AL14" s="325" t="str">
        <f>P14</f>
        <v/>
      </c>
      <c r="AM14" s="121"/>
      <c r="AN14" s="121"/>
      <c r="AO14" s="121"/>
      <c r="AP14" s="121"/>
      <c r="AQ14" s="121"/>
    </row>
    <row r="15" spans="1:43" ht="18" customHeight="1" x14ac:dyDescent="0.2">
      <c r="A15" s="731">
        <v>4</v>
      </c>
      <c r="B15" s="648" t="str">
        <f>LOOKUP(A15,Team_No,Team_Names_1)</f>
        <v>16s-2</v>
      </c>
      <c r="C15" s="543" t="str">
        <f>'Boat allocation &amp; OOD'!G7</f>
        <v>H11</v>
      </c>
      <c r="D15" s="561" t="str">
        <f>IF(C15=0,"",LOOKUP(C15,Hobie_No,Sail_No))</f>
        <v>681</v>
      </c>
      <c r="E15" s="537"/>
      <c r="F15" s="186"/>
      <c r="G15" s="187"/>
      <c r="H15" s="193"/>
      <c r="I15" s="187"/>
      <c r="J15" s="561" t="s">
        <v>1047</v>
      </c>
      <c r="K15" s="663"/>
      <c r="L15" s="663"/>
      <c r="M15" s="663"/>
      <c r="N15" s="641">
        <f>SUM(K17:M18)</f>
        <v>0</v>
      </c>
      <c r="O15" s="202"/>
      <c r="P15" s="187"/>
      <c r="Q15" s="190"/>
      <c r="R15" s="187"/>
      <c r="S15" s="690"/>
      <c r="T15" s="690"/>
      <c r="U15" s="690"/>
      <c r="V15" s="695">
        <f>SUM(S17:U18)</f>
        <v>0</v>
      </c>
      <c r="W15" s="204"/>
      <c r="X15" s="191"/>
      <c r="Y15" s="191"/>
      <c r="Z15" s="191"/>
      <c r="AA15" s="191"/>
      <c r="AB15" s="191"/>
      <c r="AC15" s="192"/>
      <c r="AD15" s="326"/>
      <c r="AE15" s="722">
        <f>N15</f>
        <v>0</v>
      </c>
      <c r="AF15" s="725">
        <f t="shared" ref="AF15" si="11">V15</f>
        <v>0</v>
      </c>
      <c r="AG15" s="728">
        <f t="shared" ref="AG15" si="12">SUM(AD15:AF18)</f>
        <v>0</v>
      </c>
      <c r="AH15" s="704">
        <f t="shared" ref="AH15" si="13">IF(AG15&gt;99,"-",(RANK(AG15,$AG$3:$AG$50,1)))</f>
        <v>1</v>
      </c>
      <c r="AI15" s="707"/>
      <c r="AJ15" s="708"/>
      <c r="AK15" s="717" t="str">
        <f>IF(B15=0,"",LOOKUP(A15,Team_No,Team_Names_2))</f>
        <v>16s-2</v>
      </c>
      <c r="AL15" s="718"/>
      <c r="AM15" s="121"/>
      <c r="AN15" s="121"/>
      <c r="AO15" s="121"/>
      <c r="AP15" s="121"/>
      <c r="AQ15" s="121"/>
    </row>
    <row r="16" spans="1:43" ht="18" customHeight="1" x14ac:dyDescent="0.25">
      <c r="A16" s="731"/>
      <c r="B16" s="649"/>
      <c r="C16" s="544"/>
      <c r="D16" s="562"/>
      <c r="E16" s="538"/>
      <c r="F16" s="186"/>
      <c r="G16" s="187" t="str">
        <f>IF(F16=0,"",LOOKUP(F16,Sailor_No,Sailor_Name))</f>
        <v/>
      </c>
      <c r="H16" s="193"/>
      <c r="I16" s="187" t="str">
        <f>IF(H16=0,"",LOOKUP(H16,Sailor_No,Sailor_Name))</f>
        <v/>
      </c>
      <c r="J16" s="569"/>
      <c r="K16" s="664"/>
      <c r="L16" s="664"/>
      <c r="M16" s="664"/>
      <c r="N16" s="642"/>
      <c r="O16" s="202"/>
      <c r="P16" s="187" t="str">
        <f>IF(O16=0,"",LOOKUP(O16,Sailor_No,Sailor_Name))</f>
        <v/>
      </c>
      <c r="Q16" s="190"/>
      <c r="R16" s="187" t="str">
        <f>IF(Q16=0,"",LOOKUP(Q16,Sailor_No,Sailor_Name))</f>
        <v/>
      </c>
      <c r="S16" s="691"/>
      <c r="T16" s="691"/>
      <c r="U16" s="691"/>
      <c r="V16" s="696" t="e">
        <f>SUM(#REF!)</f>
        <v>#REF!</v>
      </c>
      <c r="W16" s="546" t="str">
        <f>IF(E15="N",$H$53,IF(E16="Y",0,"-"))</f>
        <v>-</v>
      </c>
      <c r="X16" s="191"/>
      <c r="Y16" s="191"/>
      <c r="Z16" s="191"/>
      <c r="AA16" s="191"/>
      <c r="AB16" s="191"/>
      <c r="AC16" s="192"/>
      <c r="AD16" s="719">
        <f>SUM(W16:AC18)</f>
        <v>0</v>
      </c>
      <c r="AE16" s="723"/>
      <c r="AF16" s="726"/>
      <c r="AG16" s="729"/>
      <c r="AH16" s="705"/>
      <c r="AI16" s="709"/>
      <c r="AJ16" s="710"/>
      <c r="AK16" s="320" t="str">
        <f>G16</f>
        <v/>
      </c>
      <c r="AL16" s="321" t="str">
        <f>P16</f>
        <v/>
      </c>
      <c r="AM16" s="121"/>
      <c r="AN16" s="121"/>
      <c r="AO16" s="121"/>
      <c r="AP16" s="121"/>
      <c r="AQ16" s="121"/>
    </row>
    <row r="17" spans="1:43" ht="18" customHeight="1" x14ac:dyDescent="0.25">
      <c r="A17" s="731"/>
      <c r="B17" s="649"/>
      <c r="C17" s="544"/>
      <c r="D17" s="562"/>
      <c r="E17" s="538"/>
      <c r="F17" s="186"/>
      <c r="G17" s="187" t="str">
        <f>IF(F17=0,"",LOOKUP(F17,Sailor_No,Sailor_Name))</f>
        <v/>
      </c>
      <c r="H17" s="193"/>
      <c r="I17" s="187" t="str">
        <f>IF(H17=0,"",LOOKUP(H17,Sailor_No,Sailor_Name))</f>
        <v/>
      </c>
      <c r="J17" s="567" t="s">
        <v>456</v>
      </c>
      <c r="K17" s="644">
        <f>IF(K15&lt;=15,K15,LOOKUP(K15,$I$53:$I$62,$L$53:$L$62))</f>
        <v>0</v>
      </c>
      <c r="L17" s="644">
        <f>IF(L15&lt;=15,L15,LOOKUP(L15,$I$53:$I$62,$L$53:$L$62))</f>
        <v>0</v>
      </c>
      <c r="M17" s="678">
        <f>IF(M15&lt;=15,M15,LOOKUP(M15,$I$53:$I$62,$L$53:$L$62))</f>
        <v>0</v>
      </c>
      <c r="N17" s="642"/>
      <c r="O17" s="202"/>
      <c r="P17" s="187" t="str">
        <f>IF(O17=0,"",LOOKUP(O17,Sailor_No,Sailor_Name))</f>
        <v/>
      </c>
      <c r="Q17" s="190"/>
      <c r="R17" s="187" t="str">
        <f>IF(Q17=0,"",LOOKUP(Q17,Sailor_No,Sailor_Name))</f>
        <v/>
      </c>
      <c r="S17" s="666">
        <f>IF(S15&lt;=15,S15,LOOKUP(S15,$I$53:$I$62,$L$53:$L$62))</f>
        <v>0</v>
      </c>
      <c r="T17" s="666">
        <f>IF(T15&lt;=15,T15,LOOKUP(T15,$I$53:$I$62,$L$53:$L$62))</f>
        <v>0</v>
      </c>
      <c r="U17" s="666">
        <f>IF(U15&lt;=15,U15,LOOKUP(U15,$I$53:$I$62,$L$53:$L$62))</f>
        <v>0</v>
      </c>
      <c r="V17" s="696"/>
      <c r="W17" s="547"/>
      <c r="X17" s="191"/>
      <c r="Y17" s="191"/>
      <c r="Z17" s="191"/>
      <c r="AA17" s="191"/>
      <c r="AB17" s="191"/>
      <c r="AC17" s="192"/>
      <c r="AD17" s="720"/>
      <c r="AE17" s="723"/>
      <c r="AF17" s="726"/>
      <c r="AG17" s="729"/>
      <c r="AH17" s="705"/>
      <c r="AI17" s="709"/>
      <c r="AJ17" s="710"/>
      <c r="AK17" s="322" t="str">
        <f>G17</f>
        <v/>
      </c>
      <c r="AL17" s="323" t="str">
        <f>P17</f>
        <v/>
      </c>
      <c r="AM17" s="121"/>
      <c r="AN17" s="121"/>
      <c r="AO17" s="121"/>
      <c r="AP17" s="121"/>
      <c r="AQ17" s="121"/>
    </row>
    <row r="18" spans="1:43" ht="18" customHeight="1" thickBot="1" x14ac:dyDescent="0.3">
      <c r="A18" s="731"/>
      <c r="B18" s="650"/>
      <c r="C18" s="545"/>
      <c r="D18" s="563"/>
      <c r="E18" s="539"/>
      <c r="F18" s="194"/>
      <c r="G18" s="195" t="str">
        <f>IF(F18=0,"",LOOKUP(F18,Sailor_No,Sailor_Name))</f>
        <v/>
      </c>
      <c r="H18" s="196"/>
      <c r="I18" s="195" t="str">
        <f>IF(H18=0,"",LOOKUP(H18,Sailor_No,Sailor_Name))</f>
        <v/>
      </c>
      <c r="J18" s="568"/>
      <c r="K18" s="645"/>
      <c r="L18" s="645"/>
      <c r="M18" s="668"/>
      <c r="N18" s="643"/>
      <c r="O18" s="207"/>
      <c r="P18" s="195" t="str">
        <f>IF(O18=0,"",LOOKUP(O18,Sailor_No,Sailor_Name))</f>
        <v/>
      </c>
      <c r="Q18" s="198"/>
      <c r="R18" s="195" t="str">
        <f>IF(Q18=0,"",LOOKUP(Q18,Sailor_No,Sailor_Name))</f>
        <v/>
      </c>
      <c r="S18" s="645"/>
      <c r="T18" s="645"/>
      <c r="U18" s="645"/>
      <c r="V18" s="697"/>
      <c r="W18" s="548"/>
      <c r="X18" s="191"/>
      <c r="Y18" s="191"/>
      <c r="Z18" s="191"/>
      <c r="AA18" s="191"/>
      <c r="AB18" s="191"/>
      <c r="AC18" s="192"/>
      <c r="AD18" s="733"/>
      <c r="AE18" s="724"/>
      <c r="AF18" s="727"/>
      <c r="AG18" s="730"/>
      <c r="AH18" s="706"/>
      <c r="AI18" s="711"/>
      <c r="AJ18" s="712"/>
      <c r="AK18" s="327" t="str">
        <f>G18</f>
        <v/>
      </c>
      <c r="AL18" s="328" t="str">
        <f>P18</f>
        <v/>
      </c>
      <c r="AM18" s="121"/>
      <c r="AN18" s="121"/>
      <c r="AO18" s="121"/>
      <c r="AP18" s="121"/>
      <c r="AQ18" s="121"/>
    </row>
    <row r="19" spans="1:43" ht="18" customHeight="1" x14ac:dyDescent="0.2">
      <c r="A19" s="731">
        <v>5</v>
      </c>
      <c r="B19" s="651" t="str">
        <f>LOOKUP(A19,Team_No,Team_Names_1)</f>
        <v>16s-3</v>
      </c>
      <c r="C19" s="543" t="str">
        <f>'Boat allocation &amp; OOD'!G8</f>
        <v>H16</v>
      </c>
      <c r="D19" s="561" t="str">
        <f>IF(C19=0,"",LOOKUP(C19,Hobie_No,Sail_No))</f>
        <v>258</v>
      </c>
      <c r="E19" s="537"/>
      <c r="F19" s="210"/>
      <c r="G19" s="211"/>
      <c r="H19" s="212"/>
      <c r="I19" s="211"/>
      <c r="J19" s="646" t="s">
        <v>1047</v>
      </c>
      <c r="K19" s="684"/>
      <c r="L19" s="684"/>
      <c r="M19" s="736"/>
      <c r="N19" s="641">
        <f>SUM(K21:M22)</f>
        <v>0</v>
      </c>
      <c r="O19" s="213"/>
      <c r="P19" s="211"/>
      <c r="Q19" s="214"/>
      <c r="R19" s="211"/>
      <c r="S19" s="690"/>
      <c r="T19" s="690"/>
      <c r="U19" s="690"/>
      <c r="V19" s="695">
        <f>SUM(S21:U22)</f>
        <v>0</v>
      </c>
      <c r="W19" s="216"/>
      <c r="X19" s="217"/>
      <c r="Y19" s="217"/>
      <c r="Z19" s="217"/>
      <c r="AA19" s="217"/>
      <c r="AB19" s="217"/>
      <c r="AC19" s="218"/>
      <c r="AD19" s="329"/>
      <c r="AE19" s="722">
        <f>N19</f>
        <v>0</v>
      </c>
      <c r="AF19" s="725">
        <f t="shared" ref="AF19" si="14">V19</f>
        <v>0</v>
      </c>
      <c r="AG19" s="728">
        <f t="shared" ref="AG19" si="15">SUM(AD19:AF22)</f>
        <v>0</v>
      </c>
      <c r="AH19" s="704">
        <f t="shared" ref="AH19" si="16">IF(AG19&gt;99,"-",(RANK(AG19,$AG$3:$AG$50,1)))</f>
        <v>1</v>
      </c>
      <c r="AI19" s="707"/>
      <c r="AJ19" s="708"/>
      <c r="AK19" s="717" t="str">
        <f>IF(B19=0,"",LOOKUP(A19,Team_No,Team_Names_2))</f>
        <v>16s-3</v>
      </c>
      <c r="AL19" s="718"/>
      <c r="AM19" s="121"/>
      <c r="AN19" s="121"/>
      <c r="AO19" s="121"/>
      <c r="AP19" s="121"/>
      <c r="AQ19" s="121"/>
    </row>
    <row r="20" spans="1:43" ht="18" customHeight="1" x14ac:dyDescent="0.25">
      <c r="A20" s="731"/>
      <c r="B20" s="652"/>
      <c r="C20" s="544"/>
      <c r="D20" s="562"/>
      <c r="E20" s="538"/>
      <c r="F20" s="186"/>
      <c r="G20" s="187" t="str">
        <f>IF(F20=0,"",LOOKUP(F20,Sailor_No,Sailor_Name))</f>
        <v/>
      </c>
      <c r="H20" s="193"/>
      <c r="I20" s="187" t="str">
        <f>IF(H20=0,"",LOOKUP(H20,Sailor_No,Sailor_Name))</f>
        <v/>
      </c>
      <c r="J20" s="647"/>
      <c r="K20" s="685"/>
      <c r="L20" s="685"/>
      <c r="M20" s="737"/>
      <c r="N20" s="642"/>
      <c r="O20" s="202"/>
      <c r="P20" s="187" t="str">
        <f>IF(O20=0,"",LOOKUP(O20,Sailor_No,Sailor_Name))</f>
        <v/>
      </c>
      <c r="Q20" s="190"/>
      <c r="R20" s="187" t="str">
        <f>IF(Q20=0,"",LOOKUP(Q20,Sailor_No,Sailor_Name))</f>
        <v/>
      </c>
      <c r="S20" s="691"/>
      <c r="T20" s="693"/>
      <c r="U20" s="693"/>
      <c r="V20" s="696" t="e">
        <f>SUM(#REF!)</f>
        <v>#REF!</v>
      </c>
      <c r="W20" s="546" t="str">
        <f>IF(E19="N",$H$53,IF(E20="Y",0,"-"))</f>
        <v>-</v>
      </c>
      <c r="X20" s="191"/>
      <c r="Y20" s="191"/>
      <c r="Z20" s="191"/>
      <c r="AA20" s="191"/>
      <c r="AB20" s="191"/>
      <c r="AC20" s="192"/>
      <c r="AD20" s="719">
        <f>SUM(W20:AC22)</f>
        <v>0</v>
      </c>
      <c r="AE20" s="723"/>
      <c r="AF20" s="726"/>
      <c r="AG20" s="729"/>
      <c r="AH20" s="705"/>
      <c r="AI20" s="709"/>
      <c r="AJ20" s="710"/>
      <c r="AK20" s="320" t="str">
        <f>G20</f>
        <v/>
      </c>
      <c r="AL20" s="321" t="str">
        <f>P20</f>
        <v/>
      </c>
      <c r="AM20" s="121"/>
      <c r="AN20" s="121"/>
      <c r="AO20" s="121"/>
      <c r="AP20" s="121"/>
      <c r="AQ20" s="121"/>
    </row>
    <row r="21" spans="1:43" ht="18" customHeight="1" x14ac:dyDescent="0.25">
      <c r="A21" s="731"/>
      <c r="B21" s="652"/>
      <c r="C21" s="544"/>
      <c r="D21" s="562"/>
      <c r="E21" s="538"/>
      <c r="F21" s="186"/>
      <c r="G21" s="187" t="str">
        <f>IF(F21=0,"",LOOKUP(F21,Sailor_No,Sailor_Name))</f>
        <v/>
      </c>
      <c r="H21" s="193"/>
      <c r="I21" s="187" t="str">
        <f>IF(H21=0,"",LOOKUP(H21,Sailor_No,Sailor_Name))</f>
        <v/>
      </c>
      <c r="J21" s="567" t="s">
        <v>456</v>
      </c>
      <c r="K21" s="644">
        <f>IF(K19&lt;=15,K19,LOOKUP(K19,$I$53:$I$62,$L$53:$L$62))</f>
        <v>0</v>
      </c>
      <c r="L21" s="644">
        <f>IF(L19&lt;=15,L19,LOOKUP(L19,$I$53:$I$62,$L$53:$L$62))</f>
        <v>0</v>
      </c>
      <c r="M21" s="678">
        <f>IF(M19&lt;=15,M19,LOOKUP(M19,$I$53:$I$62,$L$53:$L$62))</f>
        <v>0</v>
      </c>
      <c r="N21" s="642"/>
      <c r="O21" s="202"/>
      <c r="P21" s="187" t="str">
        <f>IF(O21=0,"",LOOKUP(O21,Sailor_No,Sailor_Name))</f>
        <v/>
      </c>
      <c r="Q21" s="190"/>
      <c r="R21" s="187" t="str">
        <f>IF(Q21=0,"",LOOKUP(Q21,Sailor_No,Sailor_Name))</f>
        <v/>
      </c>
      <c r="S21" s="666">
        <f>IF(S19&lt;=15,S19,LOOKUP(S19,$I$53:$I$62,$L$53:$L$62))</f>
        <v>0</v>
      </c>
      <c r="T21" s="666">
        <f>IF(T19&lt;=15,T19,LOOKUP(T19,$I$53:$I$62,$L$53:$L$62))</f>
        <v>0</v>
      </c>
      <c r="U21" s="666">
        <f>IF(U19&lt;=15,U19,LOOKUP(U19,$I$53:$I$62,$L$53:$L$62))</f>
        <v>0</v>
      </c>
      <c r="V21" s="696"/>
      <c r="W21" s="547"/>
      <c r="X21" s="191"/>
      <c r="Y21" s="191"/>
      <c r="Z21" s="191"/>
      <c r="AA21" s="191"/>
      <c r="AB21" s="191"/>
      <c r="AC21" s="192"/>
      <c r="AD21" s="720"/>
      <c r="AE21" s="723"/>
      <c r="AF21" s="726"/>
      <c r="AG21" s="729"/>
      <c r="AH21" s="705"/>
      <c r="AI21" s="709"/>
      <c r="AJ21" s="710"/>
      <c r="AK21" s="322" t="str">
        <f>G21</f>
        <v/>
      </c>
      <c r="AL21" s="323" t="str">
        <f>P21</f>
        <v/>
      </c>
      <c r="AM21" s="121"/>
      <c r="AN21" s="121"/>
      <c r="AO21" s="121"/>
      <c r="AP21" s="121"/>
      <c r="AQ21" s="121"/>
    </row>
    <row r="22" spans="1:43" ht="18" customHeight="1" thickBot="1" x14ac:dyDescent="0.3">
      <c r="A22" s="731"/>
      <c r="B22" s="653"/>
      <c r="C22" s="545"/>
      <c r="D22" s="563"/>
      <c r="E22" s="539"/>
      <c r="F22" s="194"/>
      <c r="G22" s="195" t="str">
        <f>IF(F22=0,"",LOOKUP(F22,Sailor_No,Sailor_Name))</f>
        <v/>
      </c>
      <c r="H22" s="196"/>
      <c r="I22" s="195" t="str">
        <f>IF(H22=0,"",LOOKUP(H22,Sailor_No,Sailor_Name))</f>
        <v/>
      </c>
      <c r="J22" s="568"/>
      <c r="K22" s="645"/>
      <c r="L22" s="645"/>
      <c r="M22" s="668"/>
      <c r="N22" s="643"/>
      <c r="O22" s="207"/>
      <c r="P22" s="195" t="str">
        <f>IF(O22=0,"",LOOKUP(O22,Sailor_No,Sailor_Name))</f>
        <v/>
      </c>
      <c r="Q22" s="198"/>
      <c r="R22" s="195" t="str">
        <f>IF(Q22=0,"",LOOKUP(Q22,Sailor_No,Sailor_Name))</f>
        <v/>
      </c>
      <c r="S22" s="645"/>
      <c r="T22" s="645"/>
      <c r="U22" s="645"/>
      <c r="V22" s="697"/>
      <c r="W22" s="548"/>
      <c r="X22" s="191"/>
      <c r="Y22" s="191"/>
      <c r="Z22" s="191"/>
      <c r="AA22" s="191"/>
      <c r="AB22" s="191"/>
      <c r="AC22" s="192"/>
      <c r="AD22" s="733"/>
      <c r="AE22" s="724"/>
      <c r="AF22" s="727"/>
      <c r="AG22" s="730"/>
      <c r="AH22" s="706"/>
      <c r="AI22" s="711"/>
      <c r="AJ22" s="712"/>
      <c r="AK22" s="327" t="str">
        <f>G22</f>
        <v/>
      </c>
      <c r="AL22" s="328" t="str">
        <f>P22</f>
        <v/>
      </c>
      <c r="AM22" s="121"/>
      <c r="AN22" s="121"/>
      <c r="AO22" s="121"/>
      <c r="AP22" s="121"/>
      <c r="AQ22" s="121"/>
    </row>
    <row r="23" spans="1:43" ht="18" customHeight="1" x14ac:dyDescent="0.2">
      <c r="A23" s="731">
        <v>6</v>
      </c>
      <c r="B23" s="549" t="str">
        <f>LOOKUP(A23,Team_No,Team_Names_1)</f>
        <v>Giants</v>
      </c>
      <c r="C23" s="543" t="str">
        <f>'Boat allocation &amp; OOD'!G9</f>
        <v>H13</v>
      </c>
      <c r="D23" s="561" t="str">
        <f>IF(C23=0,"",LOOKUP(C23,Hobie_No,Sail_No))</f>
        <v>658</v>
      </c>
      <c r="E23" s="537"/>
      <c r="F23" s="210"/>
      <c r="G23" s="211"/>
      <c r="H23" s="212"/>
      <c r="I23" s="211"/>
      <c r="J23" s="561" t="s">
        <v>1047</v>
      </c>
      <c r="K23" s="663"/>
      <c r="L23" s="663"/>
      <c r="M23" s="663"/>
      <c r="N23" s="641">
        <f>SUM(K25:M26)</f>
        <v>0</v>
      </c>
      <c r="O23" s="213"/>
      <c r="P23" s="211"/>
      <c r="Q23" s="214"/>
      <c r="R23" s="211"/>
      <c r="S23" s="690"/>
      <c r="T23" s="690"/>
      <c r="U23" s="690"/>
      <c r="V23" s="695">
        <f>SUM(S25:U26)</f>
        <v>0</v>
      </c>
      <c r="W23" s="216"/>
      <c r="X23" s="217"/>
      <c r="Y23" s="217"/>
      <c r="Z23" s="217"/>
      <c r="AA23" s="217"/>
      <c r="AB23" s="217"/>
      <c r="AC23" s="218"/>
      <c r="AD23" s="329"/>
      <c r="AE23" s="722">
        <f>N23</f>
        <v>0</v>
      </c>
      <c r="AF23" s="725">
        <f t="shared" ref="AF23" si="17">V23</f>
        <v>0</v>
      </c>
      <c r="AG23" s="728">
        <f t="shared" ref="AG23" si="18">SUM(AD23:AF26)</f>
        <v>0</v>
      </c>
      <c r="AH23" s="704">
        <f t="shared" ref="AH23" si="19">IF(AG23&gt;99,"-",(RANK(AG23,$AG$3:$AG$50,1)))</f>
        <v>1</v>
      </c>
      <c r="AI23" s="707"/>
      <c r="AJ23" s="708"/>
      <c r="AK23" s="717" t="str">
        <f>IF(B23=0,"",LOOKUP(A23,Team_No,Team_Names_2))</f>
        <v>Giants</v>
      </c>
      <c r="AL23" s="718"/>
      <c r="AM23" s="121"/>
      <c r="AN23" s="121"/>
      <c r="AO23" s="121"/>
      <c r="AP23" s="121"/>
      <c r="AQ23" s="121"/>
    </row>
    <row r="24" spans="1:43" ht="18" customHeight="1" x14ac:dyDescent="0.25">
      <c r="A24" s="731"/>
      <c r="B24" s="550"/>
      <c r="C24" s="544"/>
      <c r="D24" s="562"/>
      <c r="E24" s="538"/>
      <c r="F24" s="186"/>
      <c r="G24" s="187" t="str">
        <f>IF(F24=0,"",LOOKUP(F24,Sailor_No,Sailor_Name))</f>
        <v/>
      </c>
      <c r="H24" s="193"/>
      <c r="I24" s="187" t="str">
        <f>IF(H24=0,"",LOOKUP(H24,Sailor_No,Sailor_Name))</f>
        <v/>
      </c>
      <c r="J24" s="569"/>
      <c r="K24" s="664"/>
      <c r="L24" s="664"/>
      <c r="M24" s="664"/>
      <c r="N24" s="642"/>
      <c r="O24" s="202"/>
      <c r="P24" s="187" t="str">
        <f>IF(O24=0,"",LOOKUP(O24,Sailor_No,Sailor_Name))</f>
        <v/>
      </c>
      <c r="Q24" s="190"/>
      <c r="R24" s="187" t="str">
        <f>IF(Q24=0,"",LOOKUP(Q24,Sailor_No,Sailor_Name))</f>
        <v/>
      </c>
      <c r="S24" s="691"/>
      <c r="T24" s="691"/>
      <c r="U24" s="691"/>
      <c r="V24" s="696" t="e">
        <f>SUM(#REF!)</f>
        <v>#REF!</v>
      </c>
      <c r="W24" s="546" t="str">
        <f>IF(E23="N",$H$53,IF(E24="Y",0,"-"))</f>
        <v>-</v>
      </c>
      <c r="X24" s="191"/>
      <c r="Y24" s="191"/>
      <c r="Z24" s="191"/>
      <c r="AA24" s="191"/>
      <c r="AB24" s="191"/>
      <c r="AC24" s="192"/>
      <c r="AD24" s="719">
        <f>SUM(W24:AC26)</f>
        <v>0</v>
      </c>
      <c r="AE24" s="723"/>
      <c r="AF24" s="726"/>
      <c r="AG24" s="729"/>
      <c r="AH24" s="705"/>
      <c r="AI24" s="709"/>
      <c r="AJ24" s="710"/>
      <c r="AK24" s="320" t="str">
        <f>G24</f>
        <v/>
      </c>
      <c r="AL24" s="321" t="str">
        <f>P24</f>
        <v/>
      </c>
      <c r="AM24" s="121"/>
      <c r="AN24" s="121"/>
      <c r="AO24" s="121"/>
      <c r="AP24" s="121"/>
      <c r="AQ24" s="121"/>
    </row>
    <row r="25" spans="1:43" ht="18" customHeight="1" x14ac:dyDescent="0.25">
      <c r="A25" s="731"/>
      <c r="B25" s="550"/>
      <c r="C25" s="544"/>
      <c r="D25" s="562"/>
      <c r="E25" s="538"/>
      <c r="F25" s="186"/>
      <c r="G25" s="187" t="str">
        <f>IF(F25=0,"",LOOKUP(F25,Sailor_No,Sailor_Name))</f>
        <v/>
      </c>
      <c r="H25" s="193"/>
      <c r="I25" s="187" t="str">
        <f>IF(H25=0,"",LOOKUP(H25,Sailor_No,Sailor_Name))</f>
        <v/>
      </c>
      <c r="J25" s="567" t="s">
        <v>456</v>
      </c>
      <c r="K25" s="644">
        <f>IF(K23&lt;=15,K23,LOOKUP(K23,$I$53:$I$62,$L$53:$L$62))</f>
        <v>0</v>
      </c>
      <c r="L25" s="644">
        <f>IF(L23&lt;=15,L23,LOOKUP(L23,$I$53:$I$62,$L$53:$L$62))</f>
        <v>0</v>
      </c>
      <c r="M25" s="644">
        <f>IF(M23&lt;=15,M23,LOOKUP(M23,$I$53:$I$62,$L$53:$L$62))</f>
        <v>0</v>
      </c>
      <c r="N25" s="642"/>
      <c r="O25" s="202"/>
      <c r="P25" s="187" t="str">
        <f>IF(O25=0,"",LOOKUP(O25,Sailor_No,Sailor_Name))</f>
        <v/>
      </c>
      <c r="Q25" s="190"/>
      <c r="R25" s="187" t="str">
        <f>IF(Q25=0,"",LOOKUP(Q25,Sailor_No,Sailor_Name))</f>
        <v/>
      </c>
      <c r="S25" s="666">
        <f>IF(S23&lt;=15,S23,LOOKUP(S23,$I$53:$I$62,$L$53:$L$62))</f>
        <v>0</v>
      </c>
      <c r="T25" s="666">
        <f>IF(T23&lt;=15,T23,LOOKUP(T23,$I$53:$I$62,$L$53:$L$62))</f>
        <v>0</v>
      </c>
      <c r="U25" s="666">
        <f>IF(U23&lt;=15,U23,LOOKUP(U23,$I$53:$I$62,$L$53:$L$62))</f>
        <v>0</v>
      </c>
      <c r="V25" s="696"/>
      <c r="W25" s="547"/>
      <c r="X25" s="191"/>
      <c r="Y25" s="191"/>
      <c r="Z25" s="191"/>
      <c r="AA25" s="191"/>
      <c r="AB25" s="191"/>
      <c r="AC25" s="192"/>
      <c r="AD25" s="720"/>
      <c r="AE25" s="723"/>
      <c r="AF25" s="726"/>
      <c r="AG25" s="729"/>
      <c r="AH25" s="705"/>
      <c r="AI25" s="709"/>
      <c r="AJ25" s="710"/>
      <c r="AK25" s="322" t="str">
        <f>G25</f>
        <v/>
      </c>
      <c r="AL25" s="323" t="str">
        <f>P25</f>
        <v/>
      </c>
      <c r="AM25" s="121"/>
      <c r="AN25" s="121"/>
      <c r="AO25" s="121"/>
      <c r="AP25" s="121"/>
      <c r="AQ25" s="121"/>
    </row>
    <row r="26" spans="1:43" ht="18" customHeight="1" thickBot="1" x14ac:dyDescent="0.3">
      <c r="A26" s="731"/>
      <c r="B26" s="551"/>
      <c r="C26" s="545"/>
      <c r="D26" s="563"/>
      <c r="E26" s="539"/>
      <c r="F26" s="186"/>
      <c r="G26" s="187" t="str">
        <f>IF(F26=0,"",LOOKUP(F26,Sailor_No,Sailor_Name))</f>
        <v/>
      </c>
      <c r="H26" s="193"/>
      <c r="I26" s="187" t="str">
        <f>IF(H26=0,"",LOOKUP(H26,Sailor_No,Sailor_Name))</f>
        <v/>
      </c>
      <c r="J26" s="568"/>
      <c r="K26" s="645"/>
      <c r="L26" s="645"/>
      <c r="M26" s="645"/>
      <c r="N26" s="643"/>
      <c r="O26" s="202"/>
      <c r="P26" s="187" t="str">
        <f>IF(O26=0,"",LOOKUP(O26,Sailor_No,Sailor_Name))</f>
        <v/>
      </c>
      <c r="Q26" s="190"/>
      <c r="R26" s="187" t="str">
        <f>IF(Q26=0,"",LOOKUP(Q26,Sailor_No,Sailor_Name))</f>
        <v/>
      </c>
      <c r="S26" s="645"/>
      <c r="T26" s="645"/>
      <c r="U26" s="645"/>
      <c r="V26" s="697"/>
      <c r="W26" s="548"/>
      <c r="X26" s="191"/>
      <c r="Y26" s="191"/>
      <c r="Z26" s="191"/>
      <c r="AA26" s="191"/>
      <c r="AB26" s="191"/>
      <c r="AC26" s="192"/>
      <c r="AD26" s="733"/>
      <c r="AE26" s="724"/>
      <c r="AF26" s="727"/>
      <c r="AG26" s="730"/>
      <c r="AH26" s="706"/>
      <c r="AI26" s="711"/>
      <c r="AJ26" s="712"/>
      <c r="AK26" s="327" t="str">
        <f>G26</f>
        <v/>
      </c>
      <c r="AL26" s="328" t="str">
        <f>P26</f>
        <v/>
      </c>
      <c r="AM26" s="121"/>
      <c r="AN26" s="121"/>
      <c r="AO26" s="121"/>
      <c r="AP26" s="121"/>
      <c r="AQ26" s="121"/>
    </row>
    <row r="27" spans="1:43" ht="18" customHeight="1" x14ac:dyDescent="0.2">
      <c r="A27" s="731">
        <v>7</v>
      </c>
      <c r="B27" s="555" t="str">
        <f>LOOKUP(A27,Team_No,Team_Names_1)</f>
        <v>Titans</v>
      </c>
      <c r="C27" s="543" t="str">
        <f>'Boat allocation &amp; OOD'!G10</f>
        <v>H14</v>
      </c>
      <c r="D27" s="561" t="str">
        <f>IF(C27=0,"",LOOKUP(C27,Hobie_No,Sail_No))</f>
        <v>673</v>
      </c>
      <c r="E27" s="534"/>
      <c r="F27" s="210"/>
      <c r="G27" s="211"/>
      <c r="H27" s="212"/>
      <c r="I27" s="211"/>
      <c r="J27" s="561" t="s">
        <v>1047</v>
      </c>
      <c r="K27" s="663"/>
      <c r="L27" s="663"/>
      <c r="M27" s="663"/>
      <c r="N27" s="641">
        <f>SUM(K29:M30)</f>
        <v>0</v>
      </c>
      <c r="O27" s="213"/>
      <c r="P27" s="211"/>
      <c r="Q27" s="214"/>
      <c r="R27" s="211"/>
      <c r="S27" s="692"/>
      <c r="T27" s="692"/>
      <c r="U27" s="692"/>
      <c r="V27" s="695">
        <f>SUM(S29:U30)</f>
        <v>0</v>
      </c>
      <c r="W27" s="216"/>
      <c r="X27" s="217"/>
      <c r="Y27" s="217"/>
      <c r="Z27" s="217"/>
      <c r="AA27" s="217"/>
      <c r="AB27" s="217"/>
      <c r="AC27" s="218"/>
      <c r="AD27" s="329"/>
      <c r="AE27" s="722">
        <f>N27</f>
        <v>0</v>
      </c>
      <c r="AF27" s="725">
        <f t="shared" ref="AF27" si="20">V27</f>
        <v>0</v>
      </c>
      <c r="AG27" s="728">
        <f t="shared" ref="AG27" si="21">SUM(AD27:AF30)</f>
        <v>0</v>
      </c>
      <c r="AH27" s="704">
        <f t="shared" ref="AH27" si="22">IF(AG27&gt;99,"-",(RANK(AG27,$AG$3:$AG$50,1)))</f>
        <v>1</v>
      </c>
      <c r="AI27" s="707"/>
      <c r="AJ27" s="708"/>
      <c r="AK27" s="717" t="str">
        <f>IF(B27=0,"",LOOKUP(A27,Team_No,Team_Names_2))</f>
        <v>Titans</v>
      </c>
      <c r="AL27" s="718"/>
      <c r="AM27" s="121"/>
      <c r="AN27" s="121"/>
      <c r="AO27" s="121"/>
      <c r="AP27" s="121"/>
      <c r="AQ27" s="121"/>
    </row>
    <row r="28" spans="1:43" ht="18" customHeight="1" x14ac:dyDescent="0.25">
      <c r="A28" s="731"/>
      <c r="B28" s="556"/>
      <c r="C28" s="544"/>
      <c r="D28" s="562"/>
      <c r="E28" s="535"/>
      <c r="F28" s="186"/>
      <c r="G28" s="187" t="str">
        <f>IF(F28=0,"",LOOKUP(F28,Sailor_No,Sailor_Name))</f>
        <v/>
      </c>
      <c r="H28" s="193"/>
      <c r="I28" s="187" t="str">
        <f>IF(H28=0,"",LOOKUP(H28,Sailor_No,Sailor_Name))</f>
        <v/>
      </c>
      <c r="J28" s="569"/>
      <c r="K28" s="664"/>
      <c r="L28" s="664"/>
      <c r="M28" s="664"/>
      <c r="N28" s="642"/>
      <c r="O28" s="202"/>
      <c r="P28" s="187" t="str">
        <f>IF(O28=0,"",LOOKUP(O28,Sailor_No,Sailor_Name))</f>
        <v/>
      </c>
      <c r="Q28" s="190"/>
      <c r="R28" s="187" t="str">
        <f>IF(Q28=0,"",LOOKUP(Q28,Sailor_No,Sailor_Name))</f>
        <v/>
      </c>
      <c r="S28" s="691"/>
      <c r="T28" s="691"/>
      <c r="U28" s="691"/>
      <c r="V28" s="696" t="e">
        <f>SUM(#REF!)</f>
        <v>#REF!</v>
      </c>
      <c r="W28" s="546" t="str">
        <f>IF(E27="N",$H$53,IF(E28="Y",0,"-"))</f>
        <v>-</v>
      </c>
      <c r="X28" s="191"/>
      <c r="Y28" s="191"/>
      <c r="Z28" s="191"/>
      <c r="AA28" s="191"/>
      <c r="AB28" s="191"/>
      <c r="AC28" s="192"/>
      <c r="AD28" s="719">
        <f>SUM(W28:AC30)</f>
        <v>0</v>
      </c>
      <c r="AE28" s="723"/>
      <c r="AF28" s="726"/>
      <c r="AG28" s="729"/>
      <c r="AH28" s="705"/>
      <c r="AI28" s="709"/>
      <c r="AJ28" s="710"/>
      <c r="AK28" s="320" t="str">
        <f>G28</f>
        <v/>
      </c>
      <c r="AL28" s="321" t="str">
        <f>P28</f>
        <v/>
      </c>
      <c r="AM28" s="121"/>
      <c r="AN28" s="121"/>
      <c r="AO28" s="121"/>
      <c r="AP28" s="121"/>
      <c r="AQ28" s="121"/>
    </row>
    <row r="29" spans="1:43" ht="18" customHeight="1" x14ac:dyDescent="0.25">
      <c r="A29" s="731"/>
      <c r="B29" s="556"/>
      <c r="C29" s="544"/>
      <c r="D29" s="562"/>
      <c r="E29" s="535"/>
      <c r="F29" s="186"/>
      <c r="G29" s="187" t="str">
        <f>IF(F29=0,"",LOOKUP(F29,Sailor_No,Sailor_Name))</f>
        <v/>
      </c>
      <c r="H29" s="193"/>
      <c r="I29" s="187" t="str">
        <f>IF(H29=0,"",LOOKUP(H29,Sailor_No,Sailor_Name))</f>
        <v/>
      </c>
      <c r="J29" s="567" t="s">
        <v>456</v>
      </c>
      <c r="K29" s="644">
        <f>IF(K27&lt;=15,K27,LOOKUP(K27,$I$53:$I$62,$L$53:$L$62))</f>
        <v>0</v>
      </c>
      <c r="L29" s="644">
        <f>IF(L27&lt;=15,L27,LOOKUP(L27,$I$53:$I$62,$L$53:$L$62))</f>
        <v>0</v>
      </c>
      <c r="M29" s="644">
        <f>IF(M27&lt;=15,M27,LOOKUP(M27,$I$53:$I$62,$L$53:$L$62))</f>
        <v>0</v>
      </c>
      <c r="N29" s="642"/>
      <c r="O29" s="202"/>
      <c r="P29" s="187" t="str">
        <f>IF(O29=0,"",LOOKUP(O29,Sailor_No,Sailor_Name))</f>
        <v/>
      </c>
      <c r="Q29" s="190"/>
      <c r="R29" s="187" t="str">
        <f>IF(Q29=0,"",LOOKUP(Q29,Sailor_No,Sailor_Name))</f>
        <v/>
      </c>
      <c r="S29" s="666">
        <f>IF(S27&lt;=15,S27,LOOKUP(S27,$I$53:$I$62,$L$53:$L$62))</f>
        <v>0</v>
      </c>
      <c r="T29" s="666">
        <f>IF(T27&lt;=15,T27,LOOKUP(T27,$I$53:$I$62,$L$53:$L$62))</f>
        <v>0</v>
      </c>
      <c r="U29" s="666">
        <f>IF(U27&lt;=15,U27,LOOKUP(U27,$I$53:$I$62,$L$53:$L$62))</f>
        <v>0</v>
      </c>
      <c r="V29" s="696"/>
      <c r="W29" s="547"/>
      <c r="X29" s="191"/>
      <c r="Y29" s="191"/>
      <c r="Z29" s="191"/>
      <c r="AA29" s="191"/>
      <c r="AB29" s="191"/>
      <c r="AC29" s="192"/>
      <c r="AD29" s="720"/>
      <c r="AE29" s="723"/>
      <c r="AF29" s="726"/>
      <c r="AG29" s="729"/>
      <c r="AH29" s="705"/>
      <c r="AI29" s="709"/>
      <c r="AJ29" s="710"/>
      <c r="AK29" s="322" t="str">
        <f>G29</f>
        <v/>
      </c>
      <c r="AL29" s="323" t="str">
        <f>P29</f>
        <v/>
      </c>
      <c r="AM29" s="121"/>
      <c r="AN29" s="121"/>
      <c r="AO29" s="121"/>
      <c r="AP29" s="121"/>
      <c r="AQ29" s="121"/>
    </row>
    <row r="30" spans="1:43" ht="18" customHeight="1" thickBot="1" x14ac:dyDescent="0.3">
      <c r="A30" s="731"/>
      <c r="B30" s="557"/>
      <c r="C30" s="545"/>
      <c r="D30" s="563"/>
      <c r="E30" s="536"/>
      <c r="F30" s="186"/>
      <c r="G30" s="187" t="str">
        <f>IF(F30=0,"",LOOKUP(F30,Sailor_No,Sailor_Name))</f>
        <v/>
      </c>
      <c r="H30" s="193"/>
      <c r="I30" s="187" t="str">
        <f>IF(H30=0,"",LOOKUP(H30,Sailor_No,Sailor_Name))</f>
        <v/>
      </c>
      <c r="J30" s="568"/>
      <c r="K30" s="645"/>
      <c r="L30" s="645"/>
      <c r="M30" s="645"/>
      <c r="N30" s="643"/>
      <c r="O30" s="202"/>
      <c r="P30" s="187" t="str">
        <f>IF(O30=0,"",LOOKUP(O30,Sailor_No,Sailor_Name))</f>
        <v/>
      </c>
      <c r="Q30" s="190"/>
      <c r="R30" s="187" t="str">
        <f>IF(Q30=0,"",LOOKUP(Q30,Sailor_No,Sailor_Name))</f>
        <v/>
      </c>
      <c r="S30" s="645"/>
      <c r="T30" s="645"/>
      <c r="U30" s="645"/>
      <c r="V30" s="697"/>
      <c r="W30" s="548"/>
      <c r="X30" s="191"/>
      <c r="Y30" s="191"/>
      <c r="Z30" s="191"/>
      <c r="AA30" s="191"/>
      <c r="AB30" s="191"/>
      <c r="AC30" s="192"/>
      <c r="AD30" s="733"/>
      <c r="AE30" s="724"/>
      <c r="AF30" s="727"/>
      <c r="AG30" s="730"/>
      <c r="AH30" s="706"/>
      <c r="AI30" s="711"/>
      <c r="AJ30" s="712"/>
      <c r="AK30" s="327" t="str">
        <f>G30</f>
        <v/>
      </c>
      <c r="AL30" s="328" t="str">
        <f>P30</f>
        <v/>
      </c>
      <c r="AM30" s="121"/>
      <c r="AN30" s="121"/>
      <c r="AO30" s="121"/>
      <c r="AP30" s="121"/>
      <c r="AQ30" s="121"/>
    </row>
    <row r="31" spans="1:43" ht="18" customHeight="1" x14ac:dyDescent="0.2">
      <c r="A31" s="731">
        <v>8</v>
      </c>
      <c r="B31" s="564" t="str">
        <f>LOOKUP(A31,Team_No,Team_Names_1)</f>
        <v>Aeolus-1</v>
      </c>
      <c r="C31" s="735" t="str">
        <f>'Boat allocation &amp; OOD'!G11</f>
        <v>DD</v>
      </c>
      <c r="D31" s="561">
        <f>IF(C31=0,"",LOOKUP(C31,Hobie_No,Sail_No))</f>
        <v>682</v>
      </c>
      <c r="E31" s="537"/>
      <c r="F31" s="210"/>
      <c r="G31" s="211"/>
      <c r="H31" s="212"/>
      <c r="I31" s="211"/>
      <c r="J31" s="561" t="s">
        <v>1047</v>
      </c>
      <c r="K31" s="663"/>
      <c r="L31" s="663"/>
      <c r="M31" s="663"/>
      <c r="N31" s="641">
        <f>SUM(K33:M34)</f>
        <v>0</v>
      </c>
      <c r="O31" s="213"/>
      <c r="P31" s="211"/>
      <c r="Q31" s="214"/>
      <c r="R31" s="211"/>
      <c r="S31" s="690"/>
      <c r="T31" s="690"/>
      <c r="U31" s="690"/>
      <c r="V31" s="695">
        <f>SUM(S33:U34)</f>
        <v>0</v>
      </c>
      <c r="W31" s="216"/>
      <c r="X31" s="217"/>
      <c r="Y31" s="217"/>
      <c r="Z31" s="217"/>
      <c r="AA31" s="217"/>
      <c r="AB31" s="217"/>
      <c r="AC31" s="218"/>
      <c r="AD31" s="329"/>
      <c r="AE31" s="722">
        <f>N31</f>
        <v>0</v>
      </c>
      <c r="AF31" s="725">
        <f t="shared" ref="AF31" si="23">V31</f>
        <v>0</v>
      </c>
      <c r="AG31" s="728">
        <f t="shared" ref="AG31" si="24">SUM(AD31:AF34)</f>
        <v>0</v>
      </c>
      <c r="AH31" s="704">
        <f t="shared" ref="AH31" si="25">IF(AG31&gt;99,"-",(RANK(AG31,$AG$3:$AG$50,1)))</f>
        <v>1</v>
      </c>
      <c r="AI31" s="707"/>
      <c r="AJ31" s="708"/>
      <c r="AK31" s="717" t="str">
        <f>IF(B31=0,"",LOOKUP(A31,Team_No,Team_Names_2))</f>
        <v>Aeolus-1</v>
      </c>
      <c r="AL31" s="718"/>
      <c r="AM31" s="121"/>
      <c r="AN31" s="121"/>
      <c r="AO31" s="121"/>
      <c r="AP31" s="121"/>
      <c r="AQ31" s="121"/>
    </row>
    <row r="32" spans="1:43" ht="18" customHeight="1" x14ac:dyDescent="0.25">
      <c r="A32" s="731"/>
      <c r="B32" s="565"/>
      <c r="C32" s="544"/>
      <c r="D32" s="562"/>
      <c r="E32" s="538"/>
      <c r="F32" s="186"/>
      <c r="G32" s="187" t="str">
        <f>IF(F32=0,"",LOOKUP(F32,Sailor_No,Sailor_Name))</f>
        <v/>
      </c>
      <c r="H32" s="193"/>
      <c r="I32" s="187" t="str">
        <f>IF(H32=0,"",LOOKUP(H32,Sailor_No,Sailor_Name))</f>
        <v/>
      </c>
      <c r="J32" s="569"/>
      <c r="K32" s="664"/>
      <c r="L32" s="664"/>
      <c r="M32" s="664"/>
      <c r="N32" s="642"/>
      <c r="O32" s="202"/>
      <c r="P32" s="187" t="str">
        <f>IF(O32=0,"",LOOKUP(O32,Sailor_No,Sailor_Name))</f>
        <v/>
      </c>
      <c r="Q32" s="190"/>
      <c r="R32" s="187" t="str">
        <f>IF(Q32=0,"",LOOKUP(Q32,Sailor_No,Sailor_Name))</f>
        <v/>
      </c>
      <c r="S32" s="694"/>
      <c r="T32" s="693"/>
      <c r="U32" s="693"/>
      <c r="V32" s="696" t="e">
        <f>SUM(#REF!)</f>
        <v>#REF!</v>
      </c>
      <c r="W32" s="546" t="str">
        <f>IF(E31="N",$H$53,IF(E32="Y",0,"-"))</f>
        <v>-</v>
      </c>
      <c r="X32" s="191"/>
      <c r="Y32" s="191"/>
      <c r="Z32" s="191"/>
      <c r="AA32" s="191"/>
      <c r="AB32" s="191"/>
      <c r="AC32" s="192"/>
      <c r="AD32" s="719">
        <f>SUM(W32:AC34)</f>
        <v>0</v>
      </c>
      <c r="AE32" s="723"/>
      <c r="AF32" s="726"/>
      <c r="AG32" s="729"/>
      <c r="AH32" s="705"/>
      <c r="AI32" s="709"/>
      <c r="AJ32" s="710"/>
      <c r="AK32" s="320" t="str">
        <f>G32</f>
        <v/>
      </c>
      <c r="AL32" s="321" t="str">
        <f>P32</f>
        <v/>
      </c>
      <c r="AM32" s="121"/>
      <c r="AN32" s="121"/>
      <c r="AO32" s="121"/>
      <c r="AP32" s="121"/>
      <c r="AQ32" s="121"/>
    </row>
    <row r="33" spans="1:43" ht="18" customHeight="1" x14ac:dyDescent="0.25">
      <c r="A33" s="731"/>
      <c r="B33" s="565"/>
      <c r="C33" s="544"/>
      <c r="D33" s="562"/>
      <c r="E33" s="538"/>
      <c r="F33" s="186"/>
      <c r="G33" s="187" t="str">
        <f>IF(F33=0,"",LOOKUP(F33,Sailor_No,Sailor_Name))</f>
        <v/>
      </c>
      <c r="H33" s="193"/>
      <c r="I33" s="187" t="str">
        <f>IF(H33=0,"",LOOKUP(H33,Sailor_No,Sailor_Name))</f>
        <v/>
      </c>
      <c r="J33" s="567" t="s">
        <v>456</v>
      </c>
      <c r="K33" s="644">
        <f>IF(K31&lt;=15,K31,LOOKUP(K31,$I$53:$I$62,$L$53:$L$62))</f>
        <v>0</v>
      </c>
      <c r="L33" s="644">
        <f>IF(L31&lt;=15,L31,LOOKUP(L31,$I$53:$I$62,$L$53:$L$62))</f>
        <v>0</v>
      </c>
      <c r="M33" s="644">
        <f>IF(M31&lt;=15,M31,LOOKUP(M31,$I$53:$I$62,$L$53:$L$62))</f>
        <v>0</v>
      </c>
      <c r="N33" s="642"/>
      <c r="O33" s="202"/>
      <c r="P33" s="187" t="str">
        <f>IF(O33=0,"",LOOKUP(O33,Sailor_No,Sailor_Name))</f>
        <v/>
      </c>
      <c r="Q33" s="190"/>
      <c r="R33" s="187" t="str">
        <f>IF(Q33=0,"",LOOKUP(Q33,Sailor_No,Sailor_Name))</f>
        <v/>
      </c>
      <c r="S33" s="666">
        <f>IF(S31&lt;=15,S31,LOOKUP(S31,$I$53:$I$62,$L$53:$L$62))</f>
        <v>0</v>
      </c>
      <c r="T33" s="666">
        <f>IF(T31&lt;=15,T31,LOOKUP(T31,$I$53:$I$62,$L$53:$L$62))</f>
        <v>0</v>
      </c>
      <c r="U33" s="666">
        <f>IF(U31&lt;=15,U31,LOOKUP(U31,$I$53:$I$62,$L$53:$L$62))</f>
        <v>0</v>
      </c>
      <c r="V33" s="696"/>
      <c r="W33" s="547"/>
      <c r="X33" s="191"/>
      <c r="Y33" s="191"/>
      <c r="Z33" s="191"/>
      <c r="AA33" s="191"/>
      <c r="AB33" s="191"/>
      <c r="AC33" s="192"/>
      <c r="AD33" s="720"/>
      <c r="AE33" s="723"/>
      <c r="AF33" s="726"/>
      <c r="AG33" s="729"/>
      <c r="AH33" s="705"/>
      <c r="AI33" s="709"/>
      <c r="AJ33" s="710"/>
      <c r="AK33" s="322" t="str">
        <f>G33</f>
        <v/>
      </c>
      <c r="AL33" s="323" t="str">
        <f>P33</f>
        <v/>
      </c>
      <c r="AM33" s="121"/>
      <c r="AN33" s="121"/>
      <c r="AO33" s="121"/>
      <c r="AP33" s="121"/>
      <c r="AQ33" s="121"/>
    </row>
    <row r="34" spans="1:43" ht="18" customHeight="1" thickBot="1" x14ac:dyDescent="0.3">
      <c r="A34" s="731"/>
      <c r="B34" s="566"/>
      <c r="C34" s="545"/>
      <c r="D34" s="563"/>
      <c r="E34" s="539"/>
      <c r="F34" s="186"/>
      <c r="G34" s="187" t="str">
        <f>IF(F34=0,"",LOOKUP(F34,Sailor_No,Sailor_Name))</f>
        <v/>
      </c>
      <c r="H34" s="193"/>
      <c r="I34" s="187" t="str">
        <f>IF(H34=0,"",LOOKUP(H34,Sailor_No,Sailor_Name))</f>
        <v/>
      </c>
      <c r="J34" s="568"/>
      <c r="K34" s="645"/>
      <c r="L34" s="645"/>
      <c r="M34" s="645"/>
      <c r="N34" s="643"/>
      <c r="O34" s="202"/>
      <c r="P34" s="187" t="str">
        <f>IF(O34=0,"",LOOKUP(O34,Sailor_No,Sailor_Name))</f>
        <v/>
      </c>
      <c r="Q34" s="190"/>
      <c r="R34" s="187" t="str">
        <f>IF(Q34=0,"",LOOKUP(Q34,Sailor_No,Sailor_Name))</f>
        <v/>
      </c>
      <c r="S34" s="645"/>
      <c r="T34" s="645"/>
      <c r="U34" s="645"/>
      <c r="V34" s="697"/>
      <c r="W34" s="548"/>
      <c r="X34" s="191"/>
      <c r="Y34" s="191"/>
      <c r="Z34" s="191"/>
      <c r="AA34" s="191"/>
      <c r="AB34" s="191"/>
      <c r="AC34" s="192"/>
      <c r="AD34" s="733"/>
      <c r="AE34" s="724"/>
      <c r="AF34" s="727"/>
      <c r="AG34" s="730"/>
      <c r="AH34" s="706"/>
      <c r="AI34" s="711"/>
      <c r="AJ34" s="712"/>
      <c r="AK34" s="327" t="str">
        <f>G34</f>
        <v/>
      </c>
      <c r="AL34" s="328" t="str">
        <f>P34</f>
        <v/>
      </c>
      <c r="AM34" s="121"/>
      <c r="AN34" s="121"/>
      <c r="AO34" s="121"/>
      <c r="AP34" s="121"/>
      <c r="AQ34" s="121"/>
    </row>
    <row r="35" spans="1:43" ht="18" customHeight="1" x14ac:dyDescent="0.2">
      <c r="A35" s="731">
        <v>9</v>
      </c>
      <c r="B35" s="564" t="str">
        <f>LOOKUP(A35,Team_No,Team_Names_1)</f>
        <v>Aeolus-2</v>
      </c>
      <c r="C35" s="543" t="str">
        <f>'Boat allocation &amp; OOD'!G12</f>
        <v>H15</v>
      </c>
      <c r="D35" s="561" t="str">
        <f>IF(C35=0,"",LOOKUP(C35,Hobie_No,Sail_No))</f>
        <v>042</v>
      </c>
      <c r="E35" s="537"/>
      <c r="F35" s="210"/>
      <c r="G35" s="211"/>
      <c r="H35" s="212"/>
      <c r="I35" s="211"/>
      <c r="J35" s="561" t="s">
        <v>1047</v>
      </c>
      <c r="K35" s="688"/>
      <c r="L35" s="688"/>
      <c r="M35" s="689"/>
      <c r="N35" s="641">
        <f>SUM(K37:M38)</f>
        <v>0</v>
      </c>
      <c r="O35" s="213"/>
      <c r="P35" s="211"/>
      <c r="Q35" s="214"/>
      <c r="R35" s="211"/>
      <c r="S35" s="690"/>
      <c r="T35" s="690"/>
      <c r="U35" s="690"/>
      <c r="V35" s="695">
        <f>SUM(S37:U38)</f>
        <v>0</v>
      </c>
      <c r="W35" s="216"/>
      <c r="X35" s="217"/>
      <c r="Y35" s="217"/>
      <c r="Z35" s="217"/>
      <c r="AA35" s="217"/>
      <c r="AB35" s="217"/>
      <c r="AC35" s="218"/>
      <c r="AD35" s="329"/>
      <c r="AE35" s="722">
        <f>N35</f>
        <v>0</v>
      </c>
      <c r="AF35" s="725">
        <f t="shared" ref="AF35" si="26">V35</f>
        <v>0</v>
      </c>
      <c r="AG35" s="728">
        <f t="shared" ref="AG35" si="27">SUM(AD35:AF38)</f>
        <v>0</v>
      </c>
      <c r="AH35" s="704">
        <f>IF(AG35&gt;99,"-",(RANK(AG35,$AG$3:$AG$50,1)))</f>
        <v>1</v>
      </c>
      <c r="AI35" s="707"/>
      <c r="AJ35" s="708"/>
      <c r="AK35" s="717" t="str">
        <f>IF(B35=0,"",LOOKUP(A35,Team_No,Team_Names_2))</f>
        <v>Aeolus-2</v>
      </c>
      <c r="AL35" s="718"/>
      <c r="AM35" s="121"/>
      <c r="AN35" s="121"/>
      <c r="AO35" s="121"/>
      <c r="AP35" s="121"/>
      <c r="AQ35" s="121"/>
    </row>
    <row r="36" spans="1:43" ht="18" customHeight="1" x14ac:dyDescent="0.25">
      <c r="A36" s="731"/>
      <c r="B36" s="565"/>
      <c r="C36" s="544"/>
      <c r="D36" s="562"/>
      <c r="E36" s="538"/>
      <c r="F36" s="186"/>
      <c r="G36" s="187" t="str">
        <f>IF(F36=0,"",LOOKUP(F36,Sailor_No,Sailor_Name))</f>
        <v/>
      </c>
      <c r="H36" s="193"/>
      <c r="I36" s="187" t="str">
        <f>IF(H36=0,"",LOOKUP(H36,Sailor_No,Sailor_Name))</f>
        <v/>
      </c>
      <c r="J36" s="569"/>
      <c r="K36" s="681"/>
      <c r="L36" s="681"/>
      <c r="M36" s="683"/>
      <c r="N36" s="642"/>
      <c r="O36" s="202"/>
      <c r="P36" s="187" t="str">
        <f>IF(O36=0,"",LOOKUP(O36,Sailor_No,Sailor_Name))</f>
        <v/>
      </c>
      <c r="Q36" s="190"/>
      <c r="R36" s="187" t="str">
        <f>IF(Q36=0,"",LOOKUP(Q36,Sailor_No,Sailor_Name))</f>
        <v/>
      </c>
      <c r="S36" s="691"/>
      <c r="T36" s="691"/>
      <c r="U36" s="691"/>
      <c r="V36" s="696" t="e">
        <f>SUM(#REF!)</f>
        <v>#REF!</v>
      </c>
      <c r="W36" s="546" t="str">
        <f>IF(E35="N",$H$53,IF(E36="Y",0,"-"))</f>
        <v>-</v>
      </c>
      <c r="X36" s="191"/>
      <c r="Y36" s="191"/>
      <c r="Z36" s="191"/>
      <c r="AA36" s="191"/>
      <c r="AB36" s="191"/>
      <c r="AC36" s="192"/>
      <c r="AD36" s="719">
        <f>SUM(W36:AC38)</f>
        <v>0</v>
      </c>
      <c r="AE36" s="723"/>
      <c r="AF36" s="726"/>
      <c r="AG36" s="729"/>
      <c r="AH36" s="705"/>
      <c r="AI36" s="709"/>
      <c r="AJ36" s="710"/>
      <c r="AK36" s="320" t="str">
        <f>G36</f>
        <v/>
      </c>
      <c r="AL36" s="321" t="str">
        <f>P36</f>
        <v/>
      </c>
      <c r="AM36" s="121"/>
      <c r="AN36" s="121"/>
      <c r="AO36" s="121"/>
      <c r="AP36" s="121"/>
      <c r="AQ36" s="121"/>
    </row>
    <row r="37" spans="1:43" ht="18" customHeight="1" x14ac:dyDescent="0.25">
      <c r="A37" s="731"/>
      <c r="B37" s="565"/>
      <c r="C37" s="544"/>
      <c r="D37" s="562"/>
      <c r="E37" s="538"/>
      <c r="F37" s="186"/>
      <c r="G37" s="187" t="str">
        <f>IF(F37=0,"",LOOKUP(F37,Sailor_No,Sailor_Name))</f>
        <v/>
      </c>
      <c r="H37" s="193"/>
      <c r="I37" s="187" t="str">
        <f>IF(H37=0,"",LOOKUP(H37,Sailor_No,Sailor_Name))</f>
        <v/>
      </c>
      <c r="J37" s="567" t="s">
        <v>456</v>
      </c>
      <c r="K37" s="644">
        <f>IF(K35&lt;=15,K35,LOOKUP(K35,$I$53:$I$62,$L$53:$L$62))</f>
        <v>0</v>
      </c>
      <c r="L37" s="644">
        <f>IF(L35&lt;=15,L35,LOOKUP(L35,$I$53:$I$62,$L$53:$L$62))</f>
        <v>0</v>
      </c>
      <c r="M37" s="678">
        <f>IF(M35&lt;=15,M35,LOOKUP(M35,$I$53:$I$62,$L$53:$L$62))</f>
        <v>0</v>
      </c>
      <c r="N37" s="642"/>
      <c r="O37" s="202"/>
      <c r="P37" s="187" t="str">
        <f>IF(O37=0,"",LOOKUP(O37,Sailor_No,Sailor_Name))</f>
        <v/>
      </c>
      <c r="Q37" s="190"/>
      <c r="R37" s="187" t="str">
        <f>IF(Q37=0,"",LOOKUP(Q37,Sailor_No,Sailor_Name))</f>
        <v/>
      </c>
      <c r="S37" s="666">
        <f>IF(S35&lt;=15,S35,LOOKUP(S35,$I$53:$I$62,$L$53:$L$62))</f>
        <v>0</v>
      </c>
      <c r="T37" s="666">
        <f>IF(T35&lt;=15,T35,LOOKUP(T35,$I$53:$I$62,$L$53:$L$62))</f>
        <v>0</v>
      </c>
      <c r="U37" s="666">
        <f>IF(U35&lt;=15,U35,LOOKUP(U35,$I$53:$I$62,$L$53:$L$62))</f>
        <v>0</v>
      </c>
      <c r="V37" s="696"/>
      <c r="W37" s="547"/>
      <c r="X37" s="191"/>
      <c r="Y37" s="191"/>
      <c r="Z37" s="191"/>
      <c r="AA37" s="191"/>
      <c r="AB37" s="191"/>
      <c r="AC37" s="192"/>
      <c r="AD37" s="720"/>
      <c r="AE37" s="723"/>
      <c r="AF37" s="726"/>
      <c r="AG37" s="729"/>
      <c r="AH37" s="705"/>
      <c r="AI37" s="709"/>
      <c r="AJ37" s="710"/>
      <c r="AK37" s="322" t="str">
        <f>G37</f>
        <v/>
      </c>
      <c r="AL37" s="323" t="str">
        <f>P37</f>
        <v/>
      </c>
      <c r="AM37" s="121"/>
      <c r="AN37" s="121"/>
      <c r="AO37" s="121"/>
      <c r="AP37" s="121"/>
      <c r="AQ37" s="121"/>
    </row>
    <row r="38" spans="1:43" ht="18" customHeight="1" thickBot="1" x14ac:dyDescent="0.3">
      <c r="A38" s="731"/>
      <c r="B38" s="566"/>
      <c r="C38" s="545"/>
      <c r="D38" s="563"/>
      <c r="E38" s="539"/>
      <c r="F38" s="186"/>
      <c r="G38" s="187" t="str">
        <f>IF(F38=0,"",LOOKUP(F38,Sailor_No,Sailor_Name))</f>
        <v/>
      </c>
      <c r="H38" s="193"/>
      <c r="I38" s="187" t="str">
        <f>IF(H38=0,"",LOOKUP(H38,Sailor_No,Sailor_Name))</f>
        <v/>
      </c>
      <c r="J38" s="568"/>
      <c r="K38" s="645"/>
      <c r="L38" s="645"/>
      <c r="M38" s="668"/>
      <c r="N38" s="643"/>
      <c r="O38" s="202"/>
      <c r="P38" s="187" t="str">
        <f>IF(O38=0,"",LOOKUP(O38,Sailor_No,Sailor_Name))</f>
        <v/>
      </c>
      <c r="Q38" s="190"/>
      <c r="R38" s="187" t="str">
        <f>IF(Q38=0,"",LOOKUP(Q38,Sailor_No,Sailor_Name))</f>
        <v/>
      </c>
      <c r="S38" s="645"/>
      <c r="T38" s="645"/>
      <c r="U38" s="645"/>
      <c r="V38" s="697"/>
      <c r="W38" s="548"/>
      <c r="X38" s="191"/>
      <c r="Y38" s="191"/>
      <c r="Z38" s="191"/>
      <c r="AA38" s="191"/>
      <c r="AB38" s="191"/>
      <c r="AC38" s="192"/>
      <c r="AD38" s="733"/>
      <c r="AE38" s="724"/>
      <c r="AF38" s="727"/>
      <c r="AG38" s="730"/>
      <c r="AH38" s="706"/>
      <c r="AI38" s="711"/>
      <c r="AJ38" s="712"/>
      <c r="AK38" s="327" t="str">
        <f>G38</f>
        <v/>
      </c>
      <c r="AL38" s="328" t="str">
        <f>P38</f>
        <v/>
      </c>
      <c r="AM38" s="121"/>
      <c r="AN38" s="121"/>
      <c r="AO38" s="121"/>
      <c r="AP38" s="121"/>
      <c r="AQ38" s="121"/>
    </row>
    <row r="39" spans="1:43" ht="18" customHeight="1" x14ac:dyDescent="0.2">
      <c r="A39" s="731">
        <v>10</v>
      </c>
      <c r="B39" s="564" t="str">
        <f>LOOKUP(A39,Team_No,Team_Names_1)</f>
        <v>Spare-1</v>
      </c>
      <c r="C39" s="543" t="s">
        <v>1072</v>
      </c>
      <c r="D39" s="561" t="str">
        <f>IF(C39=0,"",LOOKUP(C39,Hobie_No,Sail_No))</f>
        <v>680</v>
      </c>
      <c r="E39" s="537"/>
      <c r="F39" s="210"/>
      <c r="G39" s="211"/>
      <c r="H39" s="212"/>
      <c r="I39" s="211"/>
      <c r="J39" s="561" t="s">
        <v>1047</v>
      </c>
      <c r="K39" s="688"/>
      <c r="L39" s="689"/>
      <c r="M39" s="689"/>
      <c r="N39" s="641">
        <f>SUM(K41:M42)</f>
        <v>0</v>
      </c>
      <c r="O39" s="213"/>
      <c r="P39" s="211"/>
      <c r="Q39" s="214"/>
      <c r="R39" s="211"/>
      <c r="S39" s="690"/>
      <c r="T39" s="690"/>
      <c r="U39" s="690"/>
      <c r="V39" s="695">
        <f>SUM(S41:U42)</f>
        <v>0</v>
      </c>
      <c r="W39" s="216"/>
      <c r="X39" s="217"/>
      <c r="Y39" s="217"/>
      <c r="Z39" s="217"/>
      <c r="AA39" s="217"/>
      <c r="AB39" s="217"/>
      <c r="AC39" s="218"/>
      <c r="AD39" s="329"/>
      <c r="AE39" s="722">
        <f>N39</f>
        <v>0</v>
      </c>
      <c r="AF39" s="725">
        <f t="shared" ref="AF39" si="28">V39</f>
        <v>0</v>
      </c>
      <c r="AG39" s="728">
        <f t="shared" ref="AG39" si="29">SUM(AD39:AF42)</f>
        <v>0</v>
      </c>
      <c r="AH39" s="704">
        <f>IF(AG39&gt;99,"-",(RANK(AG39,$AG$3:$AG$50,1)))</f>
        <v>1</v>
      </c>
      <c r="AI39" s="707"/>
      <c r="AJ39" s="708"/>
      <c r="AK39" s="717" t="str">
        <f>IF(B39=0,"",LOOKUP(A39,Team_No,Team_Names_2))</f>
        <v>Spare-1</v>
      </c>
      <c r="AL39" s="718"/>
      <c r="AM39" s="121"/>
      <c r="AN39" s="121"/>
      <c r="AO39" s="121"/>
      <c r="AP39" s="121"/>
      <c r="AQ39" s="121"/>
    </row>
    <row r="40" spans="1:43" ht="18" customHeight="1" x14ac:dyDescent="0.25">
      <c r="A40" s="731"/>
      <c r="B40" s="565"/>
      <c r="C40" s="544"/>
      <c r="D40" s="562"/>
      <c r="E40" s="538"/>
      <c r="F40" s="186"/>
      <c r="G40" s="187" t="str">
        <f>IF(F40=0,"",LOOKUP(F40,Sailor_No,Sailor_Name))</f>
        <v/>
      </c>
      <c r="H40" s="193"/>
      <c r="I40" s="187" t="str">
        <f>IF(H40=0,"",LOOKUP(H40,Sailor_No,Sailor_Name))</f>
        <v/>
      </c>
      <c r="J40" s="569"/>
      <c r="K40" s="681"/>
      <c r="L40" s="683"/>
      <c r="M40" s="683"/>
      <c r="N40" s="642"/>
      <c r="O40" s="202"/>
      <c r="P40" s="187" t="str">
        <f>IF(O40=0,"",LOOKUP(O40,Sailor_No,Sailor_Name))</f>
        <v/>
      </c>
      <c r="Q40" s="190"/>
      <c r="R40" s="187" t="str">
        <f>IF(Q40=0,"",LOOKUP(Q40,Sailor_No,Sailor_Name))</f>
        <v/>
      </c>
      <c r="S40" s="691"/>
      <c r="T40" s="691"/>
      <c r="U40" s="691"/>
      <c r="V40" s="696" t="e">
        <f>SUM(#REF!)</f>
        <v>#REF!</v>
      </c>
      <c r="W40" s="546" t="str">
        <f>IF(E39="N",$H$53,IF(E40="Y",0,"-"))</f>
        <v>-</v>
      </c>
      <c r="X40" s="191"/>
      <c r="Y40" s="191"/>
      <c r="Z40" s="191"/>
      <c r="AA40" s="191"/>
      <c r="AB40" s="191"/>
      <c r="AC40" s="192"/>
      <c r="AD40" s="719">
        <f>SUM(W40:AC42)</f>
        <v>0</v>
      </c>
      <c r="AE40" s="723"/>
      <c r="AF40" s="726"/>
      <c r="AG40" s="729"/>
      <c r="AH40" s="705"/>
      <c r="AI40" s="709"/>
      <c r="AJ40" s="710"/>
      <c r="AK40" s="320" t="str">
        <f>G40</f>
        <v/>
      </c>
      <c r="AL40" s="321" t="str">
        <f>P40</f>
        <v/>
      </c>
      <c r="AM40" s="114"/>
      <c r="AN40" s="114"/>
      <c r="AO40" s="114"/>
      <c r="AP40" s="114"/>
      <c r="AQ40" s="114"/>
    </row>
    <row r="41" spans="1:43" ht="18" customHeight="1" x14ac:dyDescent="0.25">
      <c r="A41" s="731"/>
      <c r="B41" s="565"/>
      <c r="C41" s="544"/>
      <c r="D41" s="562"/>
      <c r="E41" s="538"/>
      <c r="F41" s="186"/>
      <c r="G41" s="187" t="str">
        <f>IF(F41=0,"",LOOKUP(F41,Sailor_No,Sailor_Name))</f>
        <v/>
      </c>
      <c r="H41" s="193"/>
      <c r="I41" s="187" t="str">
        <f>IF(H41=0,"",LOOKUP(H41,Sailor_No,Sailor_Name))</f>
        <v/>
      </c>
      <c r="J41" s="567" t="s">
        <v>456</v>
      </c>
      <c r="K41" s="644">
        <f>IF(K39&lt;=15,K39,LOOKUP(K39,$I$53:$I$62,$L$53:$L$62))</f>
        <v>0</v>
      </c>
      <c r="L41" s="644">
        <f>IF(L39&lt;=15,L39,LOOKUP(L39,$I$53:$I$62,$L$53:$L$62))</f>
        <v>0</v>
      </c>
      <c r="M41" s="678">
        <f>IF(M39&lt;=15,M39,LOOKUP(M39,$I$53:$I$62,$L$53:$L$62))</f>
        <v>0</v>
      </c>
      <c r="N41" s="642"/>
      <c r="O41" s="202"/>
      <c r="P41" s="187" t="str">
        <f>IF(O41=0,"",LOOKUP(O41,Sailor_No,Sailor_Name))</f>
        <v/>
      </c>
      <c r="Q41" s="190"/>
      <c r="R41" s="187" t="str">
        <f>IF(Q41=0,"",LOOKUP(Q41,Sailor_No,Sailor_Name))</f>
        <v/>
      </c>
      <c r="S41" s="666">
        <f>IF(S39&lt;=15,S39,LOOKUP(S39,$I$53:$I$62,$L$53:$L$62))</f>
        <v>0</v>
      </c>
      <c r="T41" s="666">
        <f>IF(T40&lt;=15,T40,LOOKUP(T40,$I$53:$I$62,$L$53:$L$62))</f>
        <v>0</v>
      </c>
      <c r="U41" s="666">
        <f>IF(U40&lt;=15,U40,LOOKUP(U40,$I$53:$I$62,$L$53:$L$62))</f>
        <v>0</v>
      </c>
      <c r="V41" s="696"/>
      <c r="W41" s="547"/>
      <c r="X41" s="191"/>
      <c r="Y41" s="191"/>
      <c r="Z41" s="191"/>
      <c r="AA41" s="191"/>
      <c r="AB41" s="191"/>
      <c r="AC41" s="192"/>
      <c r="AD41" s="720"/>
      <c r="AE41" s="723"/>
      <c r="AF41" s="726"/>
      <c r="AG41" s="729"/>
      <c r="AH41" s="705"/>
      <c r="AI41" s="709"/>
      <c r="AJ41" s="710"/>
      <c r="AK41" s="322" t="str">
        <f>G41</f>
        <v/>
      </c>
      <c r="AL41" s="323" t="str">
        <f>P41</f>
        <v/>
      </c>
      <c r="AM41" s="121"/>
      <c r="AN41" s="114"/>
      <c r="AO41" s="114"/>
      <c r="AP41" s="114"/>
      <c r="AQ41" s="114"/>
    </row>
    <row r="42" spans="1:43" ht="18" customHeight="1" thickBot="1" x14ac:dyDescent="0.3">
      <c r="A42" s="731"/>
      <c r="B42" s="566"/>
      <c r="C42" s="545"/>
      <c r="D42" s="563"/>
      <c r="E42" s="539"/>
      <c r="F42" s="194"/>
      <c r="G42" s="187" t="str">
        <f>IF(F42=0,"",LOOKUP(F42,Sailor_No,Sailor_Name))</f>
        <v/>
      </c>
      <c r="H42" s="196"/>
      <c r="I42" s="187" t="str">
        <f>IF(H42=0,"",LOOKUP(H42,Sailor_No,Sailor_Name))</f>
        <v/>
      </c>
      <c r="J42" s="568"/>
      <c r="K42" s="645"/>
      <c r="L42" s="645"/>
      <c r="M42" s="668"/>
      <c r="N42" s="643"/>
      <c r="O42" s="223"/>
      <c r="P42" s="187" t="str">
        <f>IF(O42=0,"",LOOKUP(O42,Sailor_No,Sailor_Name))</f>
        <v/>
      </c>
      <c r="Q42" s="198"/>
      <c r="R42" s="187" t="str">
        <f>IF(Q42=0,"",LOOKUP(Q42,Sailor_No,Sailor_Name))</f>
        <v/>
      </c>
      <c r="S42" s="645"/>
      <c r="T42" s="645"/>
      <c r="U42" s="645"/>
      <c r="V42" s="697"/>
      <c r="W42" s="548"/>
      <c r="X42" s="199"/>
      <c r="Y42" s="199"/>
      <c r="Z42" s="199"/>
      <c r="AA42" s="199"/>
      <c r="AB42" s="199"/>
      <c r="AC42" s="200"/>
      <c r="AD42" s="734"/>
      <c r="AE42" s="724"/>
      <c r="AF42" s="727"/>
      <c r="AG42" s="730"/>
      <c r="AH42" s="706"/>
      <c r="AI42" s="711"/>
      <c r="AJ42" s="712"/>
      <c r="AK42" s="324" t="str">
        <f>G42</f>
        <v/>
      </c>
      <c r="AL42" s="325" t="str">
        <f>P42</f>
        <v/>
      </c>
      <c r="AM42" s="121"/>
      <c r="AN42" s="114"/>
      <c r="AO42" s="114"/>
      <c r="AP42" s="114"/>
      <c r="AQ42" s="114"/>
    </row>
    <row r="43" spans="1:43" ht="18" customHeight="1" x14ac:dyDescent="0.2">
      <c r="A43" s="731">
        <v>11</v>
      </c>
      <c r="B43" s="564" t="str">
        <f>LOOKUP(A43,Team_No,Team_Names_1)</f>
        <v>Spare-2</v>
      </c>
      <c r="C43" s="543">
        <f>'[1]Boat allocation &amp; OOD'!L14</f>
        <v>0</v>
      </c>
      <c r="D43" s="561" t="str">
        <f>IF(C43=0,"",LOOKUP(C43,Hobie_No,Sail_No))</f>
        <v/>
      </c>
      <c r="E43" s="537"/>
      <c r="F43" s="210"/>
      <c r="G43" s="211"/>
      <c r="H43" s="212"/>
      <c r="I43" s="211"/>
      <c r="J43" s="561" t="s">
        <v>1047</v>
      </c>
      <c r="K43" s="680"/>
      <c r="L43" s="682"/>
      <c r="M43" s="682"/>
      <c r="N43" s="641">
        <f>SUM(K45:M46)</f>
        <v>0</v>
      </c>
      <c r="O43" s="213"/>
      <c r="P43" s="211"/>
      <c r="Q43" s="214"/>
      <c r="R43" s="211"/>
      <c r="S43" s="690"/>
      <c r="T43" s="690"/>
      <c r="U43" s="690"/>
      <c r="V43" s="695">
        <f>SUM(S45:U46)</f>
        <v>0</v>
      </c>
      <c r="W43" s="216"/>
      <c r="X43" s="217"/>
      <c r="Y43" s="217"/>
      <c r="Z43" s="217"/>
      <c r="AA43" s="217"/>
      <c r="AB43" s="217"/>
      <c r="AC43" s="218"/>
      <c r="AD43" s="329"/>
      <c r="AE43" s="722">
        <f>N43</f>
        <v>0</v>
      </c>
      <c r="AF43" s="725">
        <f t="shared" ref="AF43" si="30">V43</f>
        <v>0</v>
      </c>
      <c r="AG43" s="728">
        <f t="shared" ref="AG43" si="31">SUM(AD43:AF46)</f>
        <v>0</v>
      </c>
      <c r="AH43" s="704">
        <f t="shared" ref="AH43" si="32">IF(AG43&gt;99,"-",(RANK(AG43,$AG$3:$AG$50,1)))</f>
        <v>1</v>
      </c>
      <c r="AI43" s="707"/>
      <c r="AJ43" s="708"/>
      <c r="AK43" s="717" t="str">
        <f>IF(B43=0,"",LOOKUP(A43,Team_No,Team_Names_2))</f>
        <v>Spare-2</v>
      </c>
      <c r="AL43" s="718"/>
      <c r="AM43" s="114"/>
      <c r="AN43" s="114"/>
      <c r="AO43" s="114"/>
      <c r="AP43" s="114"/>
      <c r="AQ43" s="114"/>
    </row>
    <row r="44" spans="1:43" ht="18" customHeight="1" x14ac:dyDescent="0.25">
      <c r="A44" s="731"/>
      <c r="B44" s="565"/>
      <c r="C44" s="544"/>
      <c r="D44" s="562"/>
      <c r="E44" s="538"/>
      <c r="F44" s="186"/>
      <c r="G44" s="187" t="str">
        <f>IF(F44=0,"",LOOKUP(F44,Sailor_No,Sailor_Name))</f>
        <v/>
      </c>
      <c r="H44" s="193"/>
      <c r="I44" s="187" t="str">
        <f>IF(H44=0,"",LOOKUP(H44,Sailor_No,Sailor_Name))</f>
        <v/>
      </c>
      <c r="J44" s="569"/>
      <c r="K44" s="681"/>
      <c r="L44" s="683"/>
      <c r="M44" s="683"/>
      <c r="N44" s="642"/>
      <c r="O44" s="202"/>
      <c r="P44" s="187" t="str">
        <f>IF(O44=0,"",LOOKUP(O44,Sailor_No,Sailor_Name))</f>
        <v/>
      </c>
      <c r="Q44" s="190"/>
      <c r="R44" s="187" t="str">
        <f>IF(Q44=0,"",LOOKUP(Q44,Sailor_No,Sailor_Name))</f>
        <v/>
      </c>
      <c r="S44" s="691"/>
      <c r="T44" s="691"/>
      <c r="U44" s="691"/>
      <c r="V44" s="696" t="e">
        <f>SUM(#REF!)</f>
        <v>#REF!</v>
      </c>
      <c r="W44" s="546" t="str">
        <f>IF(E43="N",$H$53,IF(E44="Y",0,"-"))</f>
        <v>-</v>
      </c>
      <c r="X44" s="191"/>
      <c r="Y44" s="191"/>
      <c r="Z44" s="191"/>
      <c r="AA44" s="191"/>
      <c r="AB44" s="191"/>
      <c r="AC44" s="192"/>
      <c r="AD44" s="719">
        <f>SUM(W44:AC46)</f>
        <v>0</v>
      </c>
      <c r="AE44" s="723"/>
      <c r="AF44" s="726"/>
      <c r="AG44" s="729"/>
      <c r="AH44" s="705"/>
      <c r="AI44" s="709"/>
      <c r="AJ44" s="710"/>
      <c r="AK44" s="320" t="str">
        <f>G44</f>
        <v/>
      </c>
      <c r="AL44" s="321" t="str">
        <f>P44</f>
        <v/>
      </c>
      <c r="AM44" s="114"/>
      <c r="AN44" s="114"/>
      <c r="AO44" s="114"/>
      <c r="AP44" s="114"/>
      <c r="AQ44" s="114"/>
    </row>
    <row r="45" spans="1:43" ht="18" customHeight="1" x14ac:dyDescent="0.25">
      <c r="A45" s="731"/>
      <c r="B45" s="565"/>
      <c r="C45" s="544"/>
      <c r="D45" s="562"/>
      <c r="E45" s="538"/>
      <c r="F45" s="186"/>
      <c r="G45" s="187" t="str">
        <f>IF(F45=0,"",LOOKUP(F45,Sailor_No,Sailor_Name))</f>
        <v/>
      </c>
      <c r="H45" s="193"/>
      <c r="I45" s="187" t="str">
        <f>IF(H45=0,"",LOOKUP(H45,Sailor_No,Sailor_Name))</f>
        <v/>
      </c>
      <c r="J45" s="567" t="s">
        <v>456</v>
      </c>
      <c r="K45" s="644">
        <f>IF(K43&lt;=15,K43,LOOKUP(K43,$I$53:$I$62,$L$53:$L$62))</f>
        <v>0</v>
      </c>
      <c r="L45" s="644">
        <f>IF(L44&lt;=15,L44,LOOKUP(L44,$I$53:$I$62,$L$53:$L$62))</f>
        <v>0</v>
      </c>
      <c r="M45" s="644">
        <f>IF(M44&lt;=15,M44,LOOKUP(M44,$I$53:$I$62,$L$53:$L$62))</f>
        <v>0</v>
      </c>
      <c r="N45" s="642"/>
      <c r="O45" s="202"/>
      <c r="P45" s="187" t="str">
        <f>IF(O45=0,"",LOOKUP(O45,Sailor_No,Sailor_Name))</f>
        <v/>
      </c>
      <c r="Q45" s="190"/>
      <c r="R45" s="187" t="str">
        <f>IF(Q45=0,"",LOOKUP(Q45,Sailor_No,Sailor_Name))</f>
        <v/>
      </c>
      <c r="S45" s="666">
        <f>IF(S43&lt;=15,S43,LOOKUP(S43,$I$53:$I$62,$L$53:$L$62))</f>
        <v>0</v>
      </c>
      <c r="T45" s="666">
        <f>IF(T44&lt;=15,T44,LOOKUP(T44,$I$53:$I$62,$L$53:$L$62))</f>
        <v>0</v>
      </c>
      <c r="U45" s="666">
        <f>IF(U44&lt;=15,U44,LOOKUP(U44,$I$53:$I$62,$L$53:$L$62))</f>
        <v>0</v>
      </c>
      <c r="V45" s="696"/>
      <c r="W45" s="547"/>
      <c r="X45" s="191"/>
      <c r="Y45" s="191"/>
      <c r="Z45" s="191"/>
      <c r="AA45" s="191"/>
      <c r="AB45" s="191"/>
      <c r="AC45" s="192"/>
      <c r="AD45" s="720"/>
      <c r="AE45" s="723"/>
      <c r="AF45" s="726"/>
      <c r="AG45" s="729"/>
      <c r="AH45" s="705"/>
      <c r="AI45" s="709"/>
      <c r="AJ45" s="710"/>
      <c r="AK45" s="322" t="str">
        <f>G45</f>
        <v/>
      </c>
      <c r="AL45" s="323" t="str">
        <f>P45</f>
        <v/>
      </c>
      <c r="AM45" s="121"/>
      <c r="AN45" s="114"/>
      <c r="AO45" s="114"/>
      <c r="AP45" s="114"/>
      <c r="AQ45" s="114"/>
    </row>
    <row r="46" spans="1:43" ht="18" customHeight="1" thickBot="1" x14ac:dyDescent="0.3">
      <c r="A46" s="731"/>
      <c r="B46" s="566"/>
      <c r="C46" s="545"/>
      <c r="D46" s="563"/>
      <c r="E46" s="539"/>
      <c r="F46" s="186"/>
      <c r="G46" s="187" t="str">
        <f>IF(F46=0,"",LOOKUP(F46,Sailor_No,Sailor_Name))</f>
        <v/>
      </c>
      <c r="H46" s="193"/>
      <c r="I46" s="187" t="str">
        <f>IF(H46=0,"",LOOKUP(H46,Sailor_No,Sailor_Name))</f>
        <v/>
      </c>
      <c r="J46" s="568"/>
      <c r="K46" s="679"/>
      <c r="L46" s="679"/>
      <c r="M46" s="679"/>
      <c r="N46" s="643"/>
      <c r="O46" s="202"/>
      <c r="P46" s="187" t="str">
        <f>IF(O46=0,"",LOOKUP(O46,Sailor_No,Sailor_Name))</f>
        <v/>
      </c>
      <c r="Q46" s="190"/>
      <c r="R46" s="187" t="str">
        <f>IF(Q46=0,"",LOOKUP(Q46,Sailor_No,Sailor_Name))</f>
        <v/>
      </c>
      <c r="S46" s="645"/>
      <c r="T46" s="645"/>
      <c r="U46" s="645"/>
      <c r="V46" s="697"/>
      <c r="W46" s="548"/>
      <c r="X46" s="191"/>
      <c r="Y46" s="191"/>
      <c r="Z46" s="191"/>
      <c r="AA46" s="191"/>
      <c r="AB46" s="191"/>
      <c r="AC46" s="192"/>
      <c r="AD46" s="733"/>
      <c r="AE46" s="724"/>
      <c r="AF46" s="727"/>
      <c r="AG46" s="730"/>
      <c r="AH46" s="706"/>
      <c r="AI46" s="711"/>
      <c r="AJ46" s="712"/>
      <c r="AK46" s="327" t="str">
        <f>G46</f>
        <v/>
      </c>
      <c r="AL46" s="328" t="str">
        <f>P46</f>
        <v/>
      </c>
      <c r="AM46" s="114"/>
      <c r="AN46" s="114"/>
      <c r="AO46" s="114"/>
      <c r="AP46" s="114"/>
      <c r="AQ46" s="114"/>
    </row>
    <row r="47" spans="1:43" ht="18" customHeight="1" x14ac:dyDescent="0.2">
      <c r="A47" s="731">
        <v>12</v>
      </c>
      <c r="B47" s="564" t="str">
        <f>LOOKUP(A47,Team_No,Team_Names_1)</f>
        <v>Spare-3</v>
      </c>
      <c r="C47" s="543">
        <f>'[1]Boat allocation &amp; OOD'!L16</f>
        <v>0</v>
      </c>
      <c r="D47" s="561" t="str">
        <f>IF(C47=0,"",LOOKUP(C47,Hobie_No,Sail_No))</f>
        <v/>
      </c>
      <c r="E47" s="537"/>
      <c r="F47" s="210"/>
      <c r="G47" s="211"/>
      <c r="H47" s="212"/>
      <c r="I47" s="211"/>
      <c r="J47" s="561" t="s">
        <v>1047</v>
      </c>
      <c r="K47" s="680"/>
      <c r="L47" s="682"/>
      <c r="M47" s="383"/>
      <c r="N47" s="641">
        <f>SUM(K49:M50)</f>
        <v>0</v>
      </c>
      <c r="O47" s="213"/>
      <c r="P47" s="211"/>
      <c r="Q47" s="214"/>
      <c r="R47" s="211"/>
      <c r="S47" s="690"/>
      <c r="T47" s="690"/>
      <c r="U47" s="690"/>
      <c r="V47" s="695">
        <f>SUM(S49:U50)</f>
        <v>0</v>
      </c>
      <c r="W47" s="216"/>
      <c r="X47" s="217"/>
      <c r="Y47" s="217"/>
      <c r="Z47" s="217"/>
      <c r="AA47" s="217"/>
      <c r="AB47" s="217"/>
      <c r="AC47" s="218"/>
      <c r="AD47" s="329"/>
      <c r="AE47" s="722">
        <f>N47</f>
        <v>0</v>
      </c>
      <c r="AF47" s="725">
        <f t="shared" ref="AF47" si="33">V47</f>
        <v>0</v>
      </c>
      <c r="AG47" s="728">
        <f t="shared" ref="AG47" si="34">SUM(AD47:AF50)</f>
        <v>0</v>
      </c>
      <c r="AH47" s="704">
        <f t="shared" ref="AH47" si="35">IF(AG47&gt;99,"-",(RANK(AG47,$AG$3:$AG$50,1)))</f>
        <v>1</v>
      </c>
      <c r="AI47" s="707"/>
      <c r="AJ47" s="708"/>
      <c r="AK47" s="717" t="str">
        <f>IF(B47=0,"",LOOKUP(A47,Team_No,Team_Names_2))</f>
        <v>Spare-3</v>
      </c>
      <c r="AL47" s="718"/>
      <c r="AM47" s="114"/>
      <c r="AN47" s="114"/>
      <c r="AO47" s="114"/>
      <c r="AP47" s="114"/>
      <c r="AQ47" s="114"/>
    </row>
    <row r="48" spans="1:43" ht="18" customHeight="1" x14ac:dyDescent="0.25">
      <c r="A48" s="731"/>
      <c r="B48" s="565"/>
      <c r="C48" s="544"/>
      <c r="D48" s="562"/>
      <c r="E48" s="538"/>
      <c r="F48" s="186"/>
      <c r="G48" s="187" t="str">
        <f>IF(F48=0,"",LOOKUP(F48,Sailor_No,Sailor_Name))</f>
        <v/>
      </c>
      <c r="H48" s="193"/>
      <c r="I48" s="187" t="str">
        <f>IF(H48=0,"",LOOKUP(H48,Sailor_No,Sailor_Name))</f>
        <v/>
      </c>
      <c r="J48" s="569"/>
      <c r="K48" s="681"/>
      <c r="L48" s="683"/>
      <c r="M48" s="384"/>
      <c r="N48" s="642"/>
      <c r="O48" s="202"/>
      <c r="P48" s="187" t="str">
        <f>IF(O48=0,"",LOOKUP(O48,Sailor_No,Sailor_Name))</f>
        <v/>
      </c>
      <c r="Q48" s="190"/>
      <c r="R48" s="187" t="str">
        <f>IF(Q48=0,"",LOOKUP(Q48,Sailor_No,Sailor_Name))</f>
        <v/>
      </c>
      <c r="S48" s="691"/>
      <c r="T48" s="691"/>
      <c r="U48" s="691"/>
      <c r="V48" s="696" t="e">
        <f>SUM(#REF!)</f>
        <v>#REF!</v>
      </c>
      <c r="W48" s="546" t="str">
        <f>IF(E47="N",$H$53,IF(E48="Y",0,"-"))</f>
        <v>-</v>
      </c>
      <c r="X48" s="191"/>
      <c r="Y48" s="191"/>
      <c r="Z48" s="191"/>
      <c r="AA48" s="191"/>
      <c r="AB48" s="191"/>
      <c r="AC48" s="192"/>
      <c r="AD48" s="719">
        <f>SUM(W48:AC50)</f>
        <v>0</v>
      </c>
      <c r="AE48" s="723"/>
      <c r="AF48" s="726"/>
      <c r="AG48" s="729"/>
      <c r="AH48" s="705"/>
      <c r="AI48" s="709"/>
      <c r="AJ48" s="710"/>
      <c r="AK48" s="320" t="str">
        <f>G48</f>
        <v/>
      </c>
      <c r="AL48" s="321" t="str">
        <f>P48</f>
        <v/>
      </c>
      <c r="AM48" s="114"/>
      <c r="AN48" s="114"/>
      <c r="AO48" s="114"/>
      <c r="AP48" s="114"/>
      <c r="AQ48" s="114"/>
    </row>
    <row r="49" spans="1:259" ht="18" customHeight="1" x14ac:dyDescent="0.25">
      <c r="A49" s="731"/>
      <c r="B49" s="565"/>
      <c r="C49" s="544"/>
      <c r="D49" s="562"/>
      <c r="E49" s="538"/>
      <c r="F49" s="186"/>
      <c r="G49" s="187" t="str">
        <f>IF(F49=0,"",LOOKUP(F49,Sailor_No,Sailor_Name))</f>
        <v/>
      </c>
      <c r="H49" s="193"/>
      <c r="I49" s="187" t="str">
        <f>IF(H49=0,"",LOOKUP(H49,Sailor_No,Sailor_Name))</f>
        <v/>
      </c>
      <c r="J49" s="567" t="s">
        <v>456</v>
      </c>
      <c r="K49" s="644">
        <f>IF(K47&lt;=15,K47,LOOKUP(K47,$I$53:$I$62,$L$53:$L$62))</f>
        <v>0</v>
      </c>
      <c r="L49" s="644">
        <f>IF(L48&lt;=15,L48,LOOKUP(L48,$I$53:$I$62,$L$53:$L$62))</f>
        <v>0</v>
      </c>
      <c r="M49" s="644">
        <f>IF(M48&lt;=15,M48,LOOKUP(M48,$I$53:$I$62,$L$53:$L$62))</f>
        <v>0</v>
      </c>
      <c r="N49" s="642"/>
      <c r="O49" s="202"/>
      <c r="P49" s="187" t="str">
        <f>IF(O49=0,"",LOOKUP(O49,Sailor_No,Sailor_Name))</f>
        <v/>
      </c>
      <c r="Q49" s="190"/>
      <c r="R49" s="187" t="str">
        <f>IF(Q49=0,"",LOOKUP(Q49,Sailor_No,Sailor_Name))</f>
        <v/>
      </c>
      <c r="S49" s="666">
        <f>IF(S47&lt;=15,S47,LOOKUP(S47,$I$53:$I$62,$L$53:$L$62))</f>
        <v>0</v>
      </c>
      <c r="T49" s="666">
        <f>IF(T48&lt;=15,T48,LOOKUP(T48,$I$53:$I$62,$L$53:$L$62))</f>
        <v>0</v>
      </c>
      <c r="U49" s="666">
        <f>IF(U48&lt;=15,U48,LOOKUP(U48,$I$53:$I$62,$L$53:$L$62))</f>
        <v>0</v>
      </c>
      <c r="V49" s="696"/>
      <c r="W49" s="547"/>
      <c r="X49" s="191"/>
      <c r="Y49" s="191"/>
      <c r="Z49" s="191"/>
      <c r="AA49" s="191"/>
      <c r="AB49" s="191"/>
      <c r="AC49" s="192"/>
      <c r="AD49" s="720"/>
      <c r="AE49" s="723"/>
      <c r="AF49" s="726"/>
      <c r="AG49" s="729"/>
      <c r="AH49" s="705"/>
      <c r="AI49" s="709"/>
      <c r="AJ49" s="710"/>
      <c r="AK49" s="322" t="str">
        <f>G49</f>
        <v/>
      </c>
      <c r="AL49" s="323" t="str">
        <f>P49</f>
        <v/>
      </c>
      <c r="AM49" s="121"/>
      <c r="AN49" s="114"/>
      <c r="AO49" s="114"/>
      <c r="AP49" s="114"/>
      <c r="AQ49" s="114"/>
    </row>
    <row r="50" spans="1:259" ht="18" customHeight="1" thickBot="1" x14ac:dyDescent="0.3">
      <c r="A50" s="731"/>
      <c r="B50" s="566"/>
      <c r="C50" s="545"/>
      <c r="D50" s="634"/>
      <c r="E50" s="732"/>
      <c r="F50" s="194"/>
      <c r="G50" s="195" t="str">
        <f>IF(F50=0,"",LOOKUP(F50,Sailor_No,Sailor_Name))</f>
        <v/>
      </c>
      <c r="H50" s="196"/>
      <c r="I50" s="195" t="str">
        <f>IF(H50=0,"",LOOKUP(H50,Sailor_No,Sailor_Name))</f>
        <v/>
      </c>
      <c r="J50" s="568"/>
      <c r="K50" s="645"/>
      <c r="L50" s="645"/>
      <c r="M50" s="645"/>
      <c r="N50" s="643"/>
      <c r="O50" s="207"/>
      <c r="P50" s="195" t="str">
        <f>IF(O50=0,"",LOOKUP(O50,Sailor_No,Sailor_Name))</f>
        <v/>
      </c>
      <c r="Q50" s="198"/>
      <c r="R50" s="195" t="str">
        <f>IF(Q50=0,"",LOOKUP(Q50,Sailor_No,Sailor_Name))</f>
        <v/>
      </c>
      <c r="S50" s="645"/>
      <c r="T50" s="645"/>
      <c r="U50" s="645"/>
      <c r="V50" s="697"/>
      <c r="W50" s="612"/>
      <c r="X50" s="226"/>
      <c r="Y50" s="226"/>
      <c r="Z50" s="226"/>
      <c r="AA50" s="226"/>
      <c r="AB50" s="226"/>
      <c r="AC50" s="227"/>
      <c r="AD50" s="721"/>
      <c r="AE50" s="724"/>
      <c r="AF50" s="727"/>
      <c r="AG50" s="730"/>
      <c r="AH50" s="706"/>
      <c r="AI50" s="711"/>
      <c r="AJ50" s="712"/>
      <c r="AK50" s="324" t="str">
        <f>G50</f>
        <v/>
      </c>
      <c r="AL50" s="325" t="str">
        <f>P50</f>
        <v/>
      </c>
      <c r="AM50" s="114"/>
      <c r="AN50" s="114"/>
      <c r="AO50" s="114"/>
      <c r="AP50" s="114"/>
      <c r="AQ50" s="114"/>
    </row>
    <row r="51" spans="1:259" ht="18.95" customHeight="1" thickBot="1" x14ac:dyDescent="0.3">
      <c r="A51" s="527"/>
      <c r="B51" s="103"/>
      <c r="C51" s="104"/>
      <c r="D51" s="104"/>
      <c r="E51" s="104"/>
      <c r="F51" s="105"/>
      <c r="G51" s="138"/>
      <c r="H51" s="105"/>
      <c r="I51" s="140" t="str">
        <f>IF(H51=0,"",LOOKUP(H51,Sailor_No,Sailor_Name))</f>
        <v/>
      </c>
      <c r="J51" s="140"/>
      <c r="K51" s="105"/>
      <c r="L51" s="105"/>
      <c r="M51" s="131"/>
      <c r="N51" s="162"/>
      <c r="O51" s="107"/>
      <c r="P51" s="141"/>
      <c r="Q51" s="107"/>
      <c r="R51" s="141"/>
      <c r="S51" s="107"/>
      <c r="T51" s="107"/>
      <c r="U51" s="107"/>
      <c r="V51" s="108"/>
      <c r="W51" s="107"/>
      <c r="X51" s="107"/>
      <c r="Y51" s="107"/>
      <c r="Z51" s="107"/>
      <c r="AA51" s="107"/>
      <c r="AB51" s="107"/>
      <c r="AC51" s="107"/>
      <c r="AD51" s="107"/>
      <c r="AE51" s="106"/>
      <c r="AF51" s="106"/>
      <c r="AG51" s="106"/>
      <c r="AH51" s="106"/>
      <c r="AI51" s="106"/>
      <c r="AJ51" s="106"/>
      <c r="AK51" s="106"/>
      <c r="AL51" s="330"/>
      <c r="AM51" s="121"/>
      <c r="AN51" s="121"/>
      <c r="AO51" s="121"/>
      <c r="AP51" s="121"/>
      <c r="AQ51" s="121"/>
      <c r="AR51" s="111"/>
    </row>
    <row r="52" spans="1:259" ht="18.95" customHeight="1" thickBot="1" x14ac:dyDescent="0.3">
      <c r="A52" s="527"/>
      <c r="B52" s="77" t="s">
        <v>475</v>
      </c>
      <c r="C52" s="600" t="s">
        <v>455</v>
      </c>
      <c r="D52" s="601"/>
      <c r="E52" s="601"/>
      <c r="F52" s="601"/>
      <c r="G52" s="601"/>
      <c r="H52" s="602"/>
      <c r="I52" s="603" t="s">
        <v>476</v>
      </c>
      <c r="J52" s="604"/>
      <c r="K52" s="605"/>
      <c r="L52" s="606"/>
      <c r="M52" s="132"/>
      <c r="N52" s="163"/>
      <c r="O52" s="113"/>
      <c r="P52" s="112"/>
      <c r="Q52" s="113"/>
      <c r="R52" s="635" t="s">
        <v>1021</v>
      </c>
      <c r="S52" s="636"/>
      <c r="T52" s="636"/>
      <c r="U52" s="636"/>
      <c r="V52" s="636"/>
      <c r="W52" s="636"/>
      <c r="X52" s="636"/>
      <c r="Y52" s="636"/>
      <c r="Z52" s="636"/>
      <c r="AA52" s="636"/>
      <c r="AB52" s="636"/>
      <c r="AC52" s="636"/>
      <c r="AD52" s="636"/>
      <c r="AE52" s="636"/>
      <c r="AF52" s="636"/>
      <c r="AG52" s="636"/>
      <c r="AH52" s="112"/>
      <c r="AI52" s="112"/>
      <c r="AJ52" s="112"/>
      <c r="AK52" s="330"/>
      <c r="AL52" s="106"/>
      <c r="AM52" s="114"/>
      <c r="AN52" s="114"/>
      <c r="AO52" s="114"/>
      <c r="AP52" s="114"/>
      <c r="AQ52" s="114"/>
      <c r="AR52" s="111"/>
    </row>
    <row r="53" spans="1:259" ht="18.95" customHeight="1" x14ac:dyDescent="0.25">
      <c r="A53" s="527"/>
      <c r="B53" s="78">
        <v>1</v>
      </c>
      <c r="C53" s="626" t="s">
        <v>477</v>
      </c>
      <c r="D53" s="627"/>
      <c r="E53" s="627"/>
      <c r="F53" s="627"/>
      <c r="G53" s="628"/>
      <c r="H53" s="79">
        <v>2</v>
      </c>
      <c r="I53" s="299" t="s">
        <v>478</v>
      </c>
      <c r="J53" s="158"/>
      <c r="K53" s="300">
        <v>5</v>
      </c>
      <c r="L53" s="301">
        <f>$D$60+K53</f>
        <v>14</v>
      </c>
      <c r="M53" s="598" t="s">
        <v>479</v>
      </c>
      <c r="N53" s="599"/>
      <c r="O53" s="599"/>
      <c r="P53" s="599"/>
      <c r="Q53" s="599"/>
      <c r="R53" s="624" t="s">
        <v>480</v>
      </c>
      <c r="S53" s="625"/>
      <c r="T53" s="625"/>
      <c r="U53" s="625"/>
      <c r="V53" s="625"/>
      <c r="W53" s="625"/>
      <c r="X53" s="625"/>
      <c r="Y53" s="625"/>
      <c r="Z53" s="625"/>
      <c r="AA53" s="625"/>
      <c r="AB53" s="625"/>
      <c r="AC53" s="625"/>
      <c r="AD53" s="625"/>
      <c r="AE53" s="625"/>
      <c r="AF53" s="625"/>
      <c r="AG53" s="625"/>
      <c r="AH53" s="625"/>
      <c r="AI53" s="112"/>
      <c r="AJ53" s="112"/>
      <c r="AK53" s="330"/>
      <c r="AL53" s="382"/>
      <c r="AM53" s="114"/>
      <c r="AN53" s="114"/>
      <c r="AO53" s="114"/>
      <c r="AP53" s="114"/>
      <c r="AQ53" s="114"/>
      <c r="AR53" s="111"/>
    </row>
    <row r="54" spans="1:259" ht="18.95" customHeight="1" x14ac:dyDescent="0.25">
      <c r="A54" s="527"/>
      <c r="B54" s="80">
        <v>2</v>
      </c>
      <c r="C54" s="621" t="s">
        <v>1012</v>
      </c>
      <c r="D54" s="615"/>
      <c r="E54" s="615"/>
      <c r="F54" s="615"/>
      <c r="G54" s="616"/>
      <c r="H54" s="81">
        <v>2</v>
      </c>
      <c r="I54" s="302" t="s">
        <v>481</v>
      </c>
      <c r="J54" s="159"/>
      <c r="K54" s="303">
        <v>1</v>
      </c>
      <c r="L54" s="304">
        <f>IF(D60&lt;=F1,F1+K54,D60+K54)</f>
        <v>10</v>
      </c>
      <c r="M54" s="598" t="s">
        <v>482</v>
      </c>
      <c r="N54" s="599"/>
      <c r="O54" s="599"/>
      <c r="P54" s="599"/>
      <c r="Q54" s="166"/>
      <c r="R54" s="625"/>
      <c r="S54" s="625"/>
      <c r="T54" s="625"/>
      <c r="U54" s="625"/>
      <c r="V54" s="625"/>
      <c r="W54" s="625"/>
      <c r="X54" s="625"/>
      <c r="Y54" s="625"/>
      <c r="Z54" s="625"/>
      <c r="AA54" s="625"/>
      <c r="AB54" s="625"/>
      <c r="AC54" s="625"/>
      <c r="AD54" s="625"/>
      <c r="AE54" s="625"/>
      <c r="AF54" s="625"/>
      <c r="AG54" s="625"/>
      <c r="AH54" s="625"/>
      <c r="AI54" s="386"/>
      <c r="AJ54" s="386"/>
      <c r="AK54" s="330"/>
      <c r="AL54" s="382"/>
      <c r="AM54" s="114"/>
      <c r="AN54" s="114"/>
      <c r="AO54" s="114"/>
      <c r="AP54" s="114"/>
      <c r="AQ54" s="114"/>
      <c r="AR54" s="111"/>
    </row>
    <row r="55" spans="1:259" ht="18.95" customHeight="1" x14ac:dyDescent="0.25">
      <c r="A55" s="527"/>
      <c r="B55" s="80">
        <v>3</v>
      </c>
      <c r="C55" s="621" t="s">
        <v>1013</v>
      </c>
      <c r="D55" s="615"/>
      <c r="E55" s="615"/>
      <c r="F55" s="615"/>
      <c r="G55" s="616"/>
      <c r="H55" s="81">
        <v>2</v>
      </c>
      <c r="I55" s="302" t="s">
        <v>483</v>
      </c>
      <c r="J55" s="159"/>
      <c r="K55" s="303">
        <v>1</v>
      </c>
      <c r="L55" s="304">
        <f t="shared" ref="L55:L61" si="36">$F$1+K55</f>
        <v>1</v>
      </c>
      <c r="M55" s="598" t="s">
        <v>484</v>
      </c>
      <c r="N55" s="599"/>
      <c r="O55" s="599"/>
      <c r="P55" s="599"/>
      <c r="Q55" s="166"/>
      <c r="R55" s="625"/>
      <c r="S55" s="625"/>
      <c r="T55" s="625"/>
      <c r="U55" s="625"/>
      <c r="V55" s="625"/>
      <c r="W55" s="625"/>
      <c r="X55" s="625"/>
      <c r="Y55" s="625"/>
      <c r="Z55" s="625"/>
      <c r="AA55" s="625"/>
      <c r="AB55" s="625"/>
      <c r="AC55" s="625"/>
      <c r="AD55" s="625"/>
      <c r="AE55" s="625"/>
      <c r="AF55" s="625"/>
      <c r="AG55" s="625"/>
      <c r="AH55" s="625"/>
      <c r="AI55" s="386"/>
      <c r="AJ55" s="386"/>
      <c r="AK55" s="330"/>
      <c r="AL55" s="382"/>
      <c r="AM55" s="114"/>
      <c r="AN55" s="114"/>
      <c r="AO55" s="114"/>
      <c r="AP55" s="114"/>
      <c r="AQ55" s="114"/>
      <c r="AR55" s="111"/>
    </row>
    <row r="56" spans="1:259" ht="18.95" customHeight="1" x14ac:dyDescent="0.25">
      <c r="A56" s="527"/>
      <c r="B56" s="80">
        <v>4</v>
      </c>
      <c r="C56" s="621" t="s">
        <v>1014</v>
      </c>
      <c r="D56" s="615"/>
      <c r="E56" s="615"/>
      <c r="F56" s="615"/>
      <c r="G56" s="616"/>
      <c r="H56" s="81">
        <v>0</v>
      </c>
      <c r="I56" s="302" t="s">
        <v>485</v>
      </c>
      <c r="J56" s="159"/>
      <c r="K56" s="303">
        <v>1</v>
      </c>
      <c r="L56" s="304">
        <f t="shared" si="36"/>
        <v>1</v>
      </c>
      <c r="M56" s="379" t="s">
        <v>486</v>
      </c>
      <c r="N56" s="164"/>
      <c r="O56" s="382"/>
      <c r="P56" s="382"/>
      <c r="Q56" s="166"/>
      <c r="R56" s="625"/>
      <c r="S56" s="625"/>
      <c r="T56" s="625"/>
      <c r="U56" s="625"/>
      <c r="V56" s="625"/>
      <c r="W56" s="625"/>
      <c r="X56" s="625"/>
      <c r="Y56" s="625"/>
      <c r="Z56" s="625"/>
      <c r="AA56" s="625"/>
      <c r="AB56" s="625"/>
      <c r="AC56" s="625"/>
      <c r="AD56" s="625"/>
      <c r="AE56" s="625"/>
      <c r="AF56" s="625"/>
      <c r="AG56" s="625"/>
      <c r="AH56" s="625"/>
      <c r="AI56" s="382"/>
      <c r="AJ56" s="382"/>
      <c r="AK56" s="330"/>
      <c r="AL56" s="382"/>
      <c r="AM56" s="114"/>
      <c r="AN56" s="114"/>
      <c r="AO56" s="114"/>
      <c r="AP56" s="114"/>
      <c r="AQ56" s="114"/>
      <c r="AR56" s="111"/>
    </row>
    <row r="57" spans="1:259" ht="18.95" customHeight="1" x14ac:dyDescent="0.25">
      <c r="A57" s="527"/>
      <c r="B57" s="80">
        <v>5</v>
      </c>
      <c r="C57" s="621" t="s">
        <v>1015</v>
      </c>
      <c r="D57" s="615"/>
      <c r="E57" s="615"/>
      <c r="F57" s="615"/>
      <c r="G57" s="616"/>
      <c r="H57" s="81">
        <v>0</v>
      </c>
      <c r="I57" s="302" t="s">
        <v>487</v>
      </c>
      <c r="J57" s="159"/>
      <c r="K57" s="303">
        <v>1</v>
      </c>
      <c r="L57" s="304">
        <f t="shared" si="36"/>
        <v>1</v>
      </c>
      <c r="M57" s="598" t="s">
        <v>488</v>
      </c>
      <c r="N57" s="599"/>
      <c r="O57" s="599"/>
      <c r="P57" s="599"/>
      <c r="Q57" s="166"/>
      <c r="R57" s="625"/>
      <c r="S57" s="625"/>
      <c r="T57" s="625"/>
      <c r="U57" s="625"/>
      <c r="V57" s="625"/>
      <c r="W57" s="625"/>
      <c r="X57" s="625"/>
      <c r="Y57" s="625"/>
      <c r="Z57" s="625"/>
      <c r="AA57" s="625"/>
      <c r="AB57" s="625"/>
      <c r="AC57" s="625"/>
      <c r="AD57" s="625"/>
      <c r="AE57" s="625"/>
      <c r="AF57" s="625"/>
      <c r="AG57" s="625"/>
      <c r="AH57" s="625"/>
      <c r="AI57" s="382"/>
      <c r="AJ57" s="382"/>
      <c r="AK57" s="330"/>
      <c r="AL57" s="382"/>
      <c r="AM57" s="114"/>
      <c r="AN57" s="114"/>
      <c r="AO57" s="114"/>
      <c r="AP57" s="114"/>
      <c r="AQ57" s="114"/>
      <c r="AR57" s="111"/>
    </row>
    <row r="58" spans="1:259" ht="18.95" customHeight="1" x14ac:dyDescent="0.25">
      <c r="A58" s="527"/>
      <c r="B58" s="80">
        <v>6</v>
      </c>
      <c r="C58" s="621" t="s">
        <v>1016</v>
      </c>
      <c r="D58" s="615"/>
      <c r="E58" s="615"/>
      <c r="F58" s="615"/>
      <c r="G58" s="616"/>
      <c r="H58" s="81">
        <v>0</v>
      </c>
      <c r="I58" s="302" t="s">
        <v>489</v>
      </c>
      <c r="J58" s="159"/>
      <c r="K58" s="303">
        <v>1</v>
      </c>
      <c r="L58" s="304">
        <f t="shared" si="36"/>
        <v>1</v>
      </c>
      <c r="M58" s="598" t="s">
        <v>490</v>
      </c>
      <c r="N58" s="599"/>
      <c r="O58" s="599"/>
      <c r="P58" s="599"/>
      <c r="Q58" s="599"/>
      <c r="R58" s="599"/>
      <c r="S58" s="599"/>
      <c r="T58" s="599"/>
      <c r="U58" s="599"/>
      <c r="V58" s="118"/>
      <c r="W58" s="380"/>
      <c r="X58" s="380"/>
      <c r="Y58" s="380"/>
      <c r="Z58" s="380"/>
      <c r="AA58" s="380"/>
      <c r="AB58" s="380"/>
      <c r="AC58" s="380"/>
      <c r="AD58" s="380"/>
      <c r="AE58" s="382"/>
      <c r="AF58" s="382"/>
      <c r="AG58" s="382"/>
      <c r="AH58" s="382"/>
      <c r="AI58" s="382"/>
      <c r="AJ58" s="382"/>
      <c r="AK58" s="330"/>
      <c r="AL58" s="382"/>
      <c r="AM58" s="114"/>
      <c r="AN58" s="114"/>
      <c r="AO58" s="114"/>
      <c r="AP58" s="114"/>
      <c r="AQ58" s="114"/>
      <c r="AR58" s="111"/>
    </row>
    <row r="59" spans="1:259" ht="18.95" customHeight="1" thickBot="1" x14ac:dyDescent="0.3">
      <c r="A59" s="527"/>
      <c r="B59" s="82">
        <v>7</v>
      </c>
      <c r="C59" s="613" t="s">
        <v>1017</v>
      </c>
      <c r="D59" s="614"/>
      <c r="E59" s="615"/>
      <c r="F59" s="615"/>
      <c r="G59" s="616"/>
      <c r="H59" s="81">
        <v>0</v>
      </c>
      <c r="I59" s="302" t="s">
        <v>497</v>
      </c>
      <c r="J59" s="159"/>
      <c r="K59" s="303">
        <v>1</v>
      </c>
      <c r="L59" s="304">
        <f t="shared" si="36"/>
        <v>1</v>
      </c>
      <c r="M59" s="598" t="s">
        <v>491</v>
      </c>
      <c r="N59" s="599"/>
      <c r="O59" s="599"/>
      <c r="P59" s="599"/>
      <c r="Q59" s="382"/>
      <c r="R59" s="382"/>
      <c r="S59" s="382"/>
      <c r="T59" s="382"/>
      <c r="U59" s="382"/>
      <c r="V59" s="119"/>
      <c r="W59" s="380"/>
      <c r="X59" s="380"/>
      <c r="Y59" s="380"/>
      <c r="Z59" s="380"/>
      <c r="AA59" s="380"/>
      <c r="AB59" s="380"/>
      <c r="AC59" s="380"/>
      <c r="AD59" s="380"/>
      <c r="AE59" s="382"/>
      <c r="AF59" s="382"/>
      <c r="AG59" s="382"/>
      <c r="AH59" s="382"/>
      <c r="AI59" s="382"/>
      <c r="AJ59" s="382"/>
      <c r="AK59" s="330"/>
      <c r="AL59" s="382"/>
      <c r="AM59" s="114"/>
      <c r="AN59" s="114"/>
      <c r="AO59" s="114"/>
      <c r="AP59" s="114"/>
      <c r="AQ59" s="114"/>
      <c r="AR59" s="111"/>
    </row>
    <row r="60" spans="1:259" ht="18.95" customHeight="1" thickBot="1" x14ac:dyDescent="0.3">
      <c r="A60" s="527"/>
      <c r="B60" s="639" t="s">
        <v>492</v>
      </c>
      <c r="C60" s="640"/>
      <c r="D60" s="86">
        <v>9</v>
      </c>
      <c r="E60" s="124"/>
      <c r="F60" s="713"/>
      <c r="G60" s="713"/>
      <c r="H60" s="714"/>
      <c r="I60" s="302" t="s">
        <v>493</v>
      </c>
      <c r="J60" s="159"/>
      <c r="K60" s="303"/>
      <c r="L60" s="304"/>
      <c r="M60" s="598" t="s">
        <v>494</v>
      </c>
      <c r="N60" s="599"/>
      <c r="O60" s="599"/>
      <c r="P60" s="599"/>
      <c r="Q60" s="380"/>
      <c r="R60" s="380"/>
      <c r="S60" s="380"/>
      <c r="T60" s="380"/>
      <c r="U60" s="380"/>
      <c r="V60" s="118"/>
      <c r="W60" s="380"/>
      <c r="X60" s="380"/>
      <c r="Y60" s="380"/>
      <c r="Z60" s="380"/>
      <c r="AA60" s="380"/>
      <c r="AB60" s="380"/>
      <c r="AC60" s="380"/>
      <c r="AD60" s="380"/>
      <c r="AE60" s="380"/>
      <c r="AF60" s="380"/>
      <c r="AG60" s="380"/>
      <c r="AH60" s="380"/>
      <c r="AI60" s="385"/>
      <c r="AJ60" s="385"/>
      <c r="AK60" s="385"/>
      <c r="AL60" s="385"/>
      <c r="AM60" s="121"/>
      <c r="AN60" s="121"/>
      <c r="AO60" s="121"/>
      <c r="AP60" s="121"/>
      <c r="AQ60" s="107"/>
      <c r="AR60" s="111"/>
    </row>
    <row r="61" spans="1:259" ht="18.95" customHeight="1" x14ac:dyDescent="0.25">
      <c r="A61" s="527"/>
      <c r="B61" s="622" t="s">
        <v>495</v>
      </c>
      <c r="C61" s="623"/>
      <c r="D61" s="637" t="s">
        <v>496</v>
      </c>
      <c r="E61" s="638"/>
      <c r="F61" s="715"/>
      <c r="G61" s="715"/>
      <c r="H61" s="716"/>
      <c r="I61" s="302" t="s">
        <v>497</v>
      </c>
      <c r="J61" s="159"/>
      <c r="K61" s="303">
        <v>1</v>
      </c>
      <c r="L61" s="304">
        <f t="shared" si="36"/>
        <v>1</v>
      </c>
      <c r="M61" s="598" t="s">
        <v>498</v>
      </c>
      <c r="N61" s="599"/>
      <c r="O61" s="599"/>
      <c r="P61" s="599"/>
      <c r="Q61" s="380"/>
      <c r="R61" s="380"/>
      <c r="S61" s="380"/>
      <c r="T61" s="380"/>
      <c r="U61" s="380"/>
      <c r="V61" s="118"/>
      <c r="W61" s="380"/>
      <c r="X61" s="380"/>
      <c r="Y61" s="380"/>
      <c r="Z61" s="380"/>
      <c r="AA61" s="380"/>
      <c r="AB61" s="380"/>
      <c r="AC61" s="380"/>
      <c r="AD61" s="380"/>
      <c r="AE61" s="380"/>
      <c r="AF61" s="380"/>
      <c r="AG61" s="380"/>
      <c r="AH61" s="380"/>
      <c r="AI61" s="385"/>
      <c r="AJ61" s="385"/>
      <c r="AK61" s="385"/>
      <c r="AL61" s="385"/>
      <c r="AM61" s="121"/>
      <c r="AN61" s="121"/>
      <c r="AO61" s="121"/>
      <c r="AP61" s="121"/>
      <c r="AQ61" s="107"/>
      <c r="AR61" s="111"/>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c r="EE61" s="85"/>
      <c r="EF61" s="85"/>
      <c r="EG61" s="85"/>
      <c r="EH61" s="85"/>
      <c r="EI61" s="85"/>
      <c r="EJ61" s="85"/>
      <c r="EK61" s="85"/>
      <c r="EL61" s="85"/>
      <c r="EM61" s="85"/>
      <c r="EN61" s="85"/>
      <c r="EO61" s="85"/>
      <c r="EP61" s="85"/>
      <c r="EQ61" s="85"/>
      <c r="ER61" s="85"/>
      <c r="ES61" s="85"/>
      <c r="ET61" s="85"/>
      <c r="EU61" s="85"/>
      <c r="EV61" s="85"/>
      <c r="EW61" s="85"/>
      <c r="EX61" s="85"/>
      <c r="EY61" s="85"/>
      <c r="EZ61" s="85"/>
      <c r="FA61" s="85"/>
      <c r="FB61" s="85"/>
      <c r="FC61" s="85"/>
      <c r="FD61" s="85"/>
      <c r="FE61" s="85"/>
      <c r="FF61" s="85"/>
      <c r="FG61" s="85"/>
      <c r="FH61" s="85"/>
      <c r="FI61" s="85"/>
      <c r="FJ61" s="85"/>
      <c r="FK61" s="85"/>
      <c r="FL61" s="85"/>
      <c r="FM61" s="85"/>
      <c r="FN61" s="85"/>
      <c r="FO61" s="85"/>
      <c r="FP61" s="85"/>
      <c r="FQ61" s="85"/>
      <c r="FR61" s="85"/>
      <c r="FS61" s="85"/>
      <c r="FT61" s="85"/>
      <c r="FU61" s="85"/>
      <c r="FV61" s="85"/>
      <c r="FW61" s="85"/>
      <c r="FX61" s="85"/>
      <c r="FY61" s="85"/>
      <c r="FZ61" s="85"/>
      <c r="GA61" s="85"/>
      <c r="GB61" s="85"/>
      <c r="GC61" s="85"/>
      <c r="GD61" s="85"/>
      <c r="GE61" s="85"/>
      <c r="GF61" s="85"/>
      <c r="GG61" s="85"/>
      <c r="GH61" s="85"/>
      <c r="GI61" s="85"/>
      <c r="GJ61" s="85"/>
      <c r="GK61" s="85"/>
      <c r="GL61" s="85"/>
      <c r="GM61" s="85"/>
      <c r="GN61" s="85"/>
      <c r="GO61" s="85"/>
      <c r="GP61" s="85"/>
      <c r="GQ61" s="85"/>
      <c r="GR61" s="85"/>
      <c r="GS61" s="85"/>
      <c r="GT61" s="85"/>
      <c r="GU61" s="85"/>
      <c r="GV61" s="85"/>
      <c r="GW61" s="85"/>
      <c r="GX61" s="85"/>
      <c r="GY61" s="85"/>
      <c r="GZ61" s="85"/>
      <c r="HA61" s="85"/>
      <c r="HB61" s="85"/>
      <c r="HC61" s="85"/>
      <c r="HD61" s="85"/>
      <c r="HE61" s="85"/>
      <c r="HF61" s="85"/>
      <c r="HG61" s="85"/>
      <c r="HH61" s="85"/>
      <c r="HI61" s="85"/>
      <c r="HJ61" s="85"/>
      <c r="HK61" s="85"/>
      <c r="HL61" s="85"/>
      <c r="HM61" s="85"/>
      <c r="HN61" s="85"/>
      <c r="HO61" s="85"/>
      <c r="HP61" s="85"/>
      <c r="HQ61" s="85"/>
      <c r="HR61" s="85"/>
      <c r="HS61" s="85"/>
      <c r="HT61" s="85"/>
      <c r="HU61" s="85"/>
      <c r="HV61" s="85"/>
      <c r="HW61" s="85"/>
      <c r="HX61" s="85"/>
      <c r="HY61" s="85"/>
      <c r="HZ61" s="85"/>
      <c r="IA61" s="85"/>
      <c r="IB61" s="85"/>
      <c r="IC61" s="85"/>
      <c r="ID61" s="85"/>
      <c r="IE61" s="85"/>
      <c r="IF61" s="85"/>
      <c r="IG61" s="85"/>
      <c r="IH61" s="85"/>
      <c r="II61" s="85"/>
      <c r="IJ61" s="85"/>
      <c r="IK61" s="85"/>
      <c r="IL61" s="85"/>
      <c r="IM61" s="85"/>
      <c r="IN61" s="85"/>
      <c r="IO61" s="85"/>
      <c r="IP61" s="85"/>
      <c r="IQ61" s="85"/>
      <c r="IR61" s="85"/>
      <c r="IS61" s="85"/>
      <c r="IT61" s="85"/>
      <c r="IU61" s="85"/>
      <c r="IV61" s="85"/>
      <c r="IW61" s="85"/>
      <c r="IX61" s="85"/>
      <c r="IY61" s="85"/>
    </row>
    <row r="62" spans="1:259" ht="18.95" customHeight="1" thickBot="1" x14ac:dyDescent="0.25">
      <c r="A62" s="527"/>
      <c r="B62" s="617" t="s">
        <v>499</v>
      </c>
      <c r="C62" s="618"/>
      <c r="D62" s="629" t="s">
        <v>500</v>
      </c>
      <c r="E62" s="630"/>
      <c r="F62" s="715"/>
      <c r="G62" s="715"/>
      <c r="H62" s="716"/>
      <c r="I62" s="305" t="s">
        <v>474</v>
      </c>
      <c r="J62" s="160"/>
      <c r="K62" s="306">
        <v>100</v>
      </c>
      <c r="L62" s="304">
        <f>K62</f>
        <v>100</v>
      </c>
      <c r="M62" s="619" t="s">
        <v>501</v>
      </c>
      <c r="N62" s="620"/>
      <c r="O62" s="620"/>
      <c r="P62" s="620"/>
      <c r="Q62" s="167"/>
      <c r="R62" s="381"/>
      <c r="S62" s="381"/>
      <c r="T62" s="167"/>
      <c r="U62" s="167"/>
      <c r="V62" s="168"/>
      <c r="W62" s="381"/>
      <c r="X62" s="167"/>
      <c r="Y62" s="167"/>
      <c r="Z62" s="167"/>
      <c r="AA62" s="167"/>
      <c r="AB62" s="167"/>
      <c r="AC62" s="167"/>
      <c r="AD62" s="167"/>
      <c r="AE62" s="167"/>
      <c r="AF62" s="167"/>
      <c r="AG62" s="167"/>
      <c r="AH62" s="167"/>
      <c r="AI62" s="122"/>
      <c r="AJ62" s="107"/>
      <c r="AK62" s="331"/>
      <c r="AL62" s="331"/>
      <c r="AM62" s="121"/>
      <c r="AN62" s="121"/>
      <c r="AO62" s="121"/>
      <c r="AP62" s="121"/>
      <c r="AQ62" s="107"/>
      <c r="AR62" s="111"/>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c r="EN62" s="85"/>
      <c r="EO62" s="85"/>
      <c r="EP62" s="85"/>
      <c r="EQ62" s="85"/>
      <c r="ER62" s="85"/>
      <c r="ES62" s="85"/>
      <c r="ET62" s="85"/>
      <c r="EU62" s="85"/>
      <c r="EV62" s="85"/>
      <c r="EW62" s="85"/>
      <c r="EX62" s="85"/>
      <c r="EY62" s="85"/>
      <c r="EZ62" s="85"/>
      <c r="FA62" s="85"/>
      <c r="FB62" s="85"/>
      <c r="FC62" s="85"/>
      <c r="FD62" s="85"/>
      <c r="FE62" s="85"/>
      <c r="FF62" s="85"/>
      <c r="FG62" s="85"/>
      <c r="FH62" s="85"/>
      <c r="FI62" s="85"/>
      <c r="FJ62" s="85"/>
      <c r="FK62" s="85"/>
      <c r="FL62" s="85"/>
      <c r="FM62" s="85"/>
      <c r="FN62" s="85"/>
      <c r="FO62" s="85"/>
      <c r="FP62" s="85"/>
      <c r="FQ62" s="85"/>
      <c r="FR62" s="85"/>
      <c r="FS62" s="85"/>
      <c r="FT62" s="85"/>
      <c r="FU62" s="85"/>
      <c r="FV62" s="85"/>
      <c r="FW62" s="85"/>
      <c r="FX62" s="85"/>
      <c r="FY62" s="85"/>
      <c r="FZ62" s="85"/>
      <c r="GA62" s="85"/>
      <c r="GB62" s="85"/>
      <c r="GC62" s="85"/>
      <c r="GD62" s="85"/>
      <c r="GE62" s="85"/>
      <c r="GF62" s="85"/>
      <c r="GG62" s="85"/>
      <c r="GH62" s="85"/>
      <c r="GI62" s="85"/>
      <c r="GJ62" s="85"/>
      <c r="GK62" s="85"/>
      <c r="GL62" s="85"/>
      <c r="GM62" s="85"/>
      <c r="GN62" s="85"/>
      <c r="GO62" s="85"/>
      <c r="GP62" s="85"/>
      <c r="GQ62" s="85"/>
      <c r="GR62" s="85"/>
      <c r="GS62" s="85"/>
      <c r="GT62" s="85"/>
      <c r="GU62" s="85"/>
      <c r="GV62" s="85"/>
      <c r="GW62" s="85"/>
      <c r="GX62" s="85"/>
      <c r="GY62" s="85"/>
      <c r="GZ62" s="85"/>
      <c r="HA62" s="85"/>
      <c r="HB62" s="85"/>
      <c r="HC62" s="85"/>
      <c r="HD62" s="85"/>
      <c r="HE62" s="85"/>
      <c r="HF62" s="85"/>
      <c r="HG62" s="85"/>
      <c r="HH62" s="85"/>
      <c r="HI62" s="85"/>
      <c r="HJ62" s="85"/>
      <c r="HK62" s="85"/>
      <c r="HL62" s="85"/>
      <c r="HM62" s="85"/>
      <c r="HN62" s="85"/>
      <c r="HO62" s="85"/>
      <c r="HP62" s="85"/>
      <c r="HQ62" s="85"/>
      <c r="HR62" s="85"/>
      <c r="HS62" s="85"/>
      <c r="HT62" s="85"/>
      <c r="HU62" s="85"/>
      <c r="HV62" s="85"/>
      <c r="HW62" s="85"/>
      <c r="HX62" s="85"/>
      <c r="HY62" s="85"/>
      <c r="HZ62" s="85"/>
      <c r="IA62" s="85"/>
      <c r="IB62" s="85"/>
      <c r="IC62" s="85"/>
      <c r="ID62" s="85"/>
      <c r="IE62" s="85"/>
      <c r="IF62" s="85"/>
      <c r="IG62" s="85"/>
      <c r="IH62" s="85"/>
      <c r="II62" s="85"/>
      <c r="IJ62" s="85"/>
      <c r="IK62" s="85"/>
      <c r="IL62" s="85"/>
      <c r="IM62" s="85"/>
      <c r="IN62" s="85"/>
      <c r="IO62" s="85"/>
      <c r="IP62" s="85"/>
      <c r="IQ62" s="85"/>
      <c r="IR62" s="85"/>
      <c r="IS62" s="85"/>
      <c r="IT62" s="85"/>
      <c r="IU62" s="85"/>
      <c r="IV62" s="85"/>
      <c r="IW62" s="85"/>
      <c r="IX62" s="85"/>
      <c r="IY62" s="85"/>
    </row>
  </sheetData>
  <sheetProtection sheet="1" objects="1" scenarios="1"/>
  <mergeCells count="388">
    <mergeCell ref="A3:A6"/>
    <mergeCell ref="B3:B6"/>
    <mergeCell ref="C3:C6"/>
    <mergeCell ref="D3:D6"/>
    <mergeCell ref="E3:E6"/>
    <mergeCell ref="J3:J4"/>
    <mergeCell ref="AE1:AF1"/>
    <mergeCell ref="AG1:AH1"/>
    <mergeCell ref="AK1:AL1"/>
    <mergeCell ref="F2:G2"/>
    <mergeCell ref="H2:I2"/>
    <mergeCell ref="O2:P2"/>
    <mergeCell ref="Q2:R2"/>
    <mergeCell ref="AI2:AJ2"/>
    <mergeCell ref="C1:D1"/>
    <mergeCell ref="G1:I1"/>
    <mergeCell ref="K1:N1"/>
    <mergeCell ref="O1:R1"/>
    <mergeCell ref="S1:V1"/>
    <mergeCell ref="W1:AD1"/>
    <mergeCell ref="AH3:AH6"/>
    <mergeCell ref="AK3:AL3"/>
    <mergeCell ref="W4:W6"/>
    <mergeCell ref="J5:J6"/>
    <mergeCell ref="K5:K6"/>
    <mergeCell ref="L5:L6"/>
    <mergeCell ref="M5:M6"/>
    <mergeCell ref="S5:S6"/>
    <mergeCell ref="T5:T6"/>
    <mergeCell ref="U3:U4"/>
    <mergeCell ref="V3:V6"/>
    <mergeCell ref="AD3:AD6"/>
    <mergeCell ref="AE3:AE6"/>
    <mergeCell ref="AF3:AF6"/>
    <mergeCell ref="AG3:AG6"/>
    <mergeCell ref="U5:U6"/>
    <mergeCell ref="K3:K4"/>
    <mergeCell ref="L3:L4"/>
    <mergeCell ref="M3:M4"/>
    <mergeCell ref="N3:N6"/>
    <mergeCell ref="S3:S4"/>
    <mergeCell ref="T3:T4"/>
    <mergeCell ref="M7:M8"/>
    <mergeCell ref="N7:N10"/>
    <mergeCell ref="S7:S8"/>
    <mergeCell ref="T7:T8"/>
    <mergeCell ref="A7:A10"/>
    <mergeCell ref="B7:B10"/>
    <mergeCell ref="C7:C10"/>
    <mergeCell ref="D7:D10"/>
    <mergeCell ref="E7:E10"/>
    <mergeCell ref="J7:J8"/>
    <mergeCell ref="A11:A14"/>
    <mergeCell ref="B11:B14"/>
    <mergeCell ref="C11:C14"/>
    <mergeCell ref="D11:D14"/>
    <mergeCell ref="E11:E14"/>
    <mergeCell ref="J11:J12"/>
    <mergeCell ref="AK7:AL7"/>
    <mergeCell ref="W8:W10"/>
    <mergeCell ref="AD8:AD10"/>
    <mergeCell ref="J9:J10"/>
    <mergeCell ref="K9:K10"/>
    <mergeCell ref="L9:L10"/>
    <mergeCell ref="M9:M10"/>
    <mergeCell ref="S9:S10"/>
    <mergeCell ref="T9:T10"/>
    <mergeCell ref="U7:U8"/>
    <mergeCell ref="V7:V10"/>
    <mergeCell ref="AE7:AE10"/>
    <mergeCell ref="AF7:AF10"/>
    <mergeCell ref="AG7:AG10"/>
    <mergeCell ref="AH7:AH10"/>
    <mergeCell ref="U9:U10"/>
    <mergeCell ref="K7:K8"/>
    <mergeCell ref="L7:L8"/>
    <mergeCell ref="AK11:AL11"/>
    <mergeCell ref="W12:W14"/>
    <mergeCell ref="AD12:AD14"/>
    <mergeCell ref="J13:J14"/>
    <mergeCell ref="K13:K14"/>
    <mergeCell ref="L13:L14"/>
    <mergeCell ref="M13:M14"/>
    <mergeCell ref="S13:S14"/>
    <mergeCell ref="T13:T14"/>
    <mergeCell ref="U11:U12"/>
    <mergeCell ref="V11:V14"/>
    <mergeCell ref="AE11:AE14"/>
    <mergeCell ref="AF11:AF14"/>
    <mergeCell ref="AG11:AG14"/>
    <mergeCell ref="AH11:AH14"/>
    <mergeCell ref="U13:U14"/>
    <mergeCell ref="K11:K12"/>
    <mergeCell ref="L11:L12"/>
    <mergeCell ref="M11:M12"/>
    <mergeCell ref="N11:N14"/>
    <mergeCell ref="S11:S12"/>
    <mergeCell ref="T11:T12"/>
    <mergeCell ref="M15:M16"/>
    <mergeCell ref="N15:N18"/>
    <mergeCell ref="S15:S16"/>
    <mergeCell ref="T15:T16"/>
    <mergeCell ref="A15:A18"/>
    <mergeCell ref="B15:B18"/>
    <mergeCell ref="C15:C18"/>
    <mergeCell ref="D15:D18"/>
    <mergeCell ref="E15:E18"/>
    <mergeCell ref="J15:J16"/>
    <mergeCell ref="A19:A22"/>
    <mergeCell ref="B19:B22"/>
    <mergeCell ref="C19:C22"/>
    <mergeCell ref="D19:D22"/>
    <mergeCell ref="E19:E22"/>
    <mergeCell ref="J19:J20"/>
    <mergeCell ref="AK15:AL15"/>
    <mergeCell ref="W16:W18"/>
    <mergeCell ref="AD16:AD18"/>
    <mergeCell ref="J17:J18"/>
    <mergeCell ref="K17:K18"/>
    <mergeCell ref="L17:L18"/>
    <mergeCell ref="M17:M18"/>
    <mergeCell ref="S17:S18"/>
    <mergeCell ref="T17:T18"/>
    <mergeCell ref="U15:U16"/>
    <mergeCell ref="V15:V18"/>
    <mergeCell ref="AE15:AE18"/>
    <mergeCell ref="AF15:AF18"/>
    <mergeCell ref="AG15:AG18"/>
    <mergeCell ref="AH15:AH18"/>
    <mergeCell ref="U17:U18"/>
    <mergeCell ref="K15:K16"/>
    <mergeCell ref="L15:L16"/>
    <mergeCell ref="AK19:AL19"/>
    <mergeCell ref="W20:W22"/>
    <mergeCell ref="AD20:AD22"/>
    <mergeCell ref="J21:J22"/>
    <mergeCell ref="K21:K22"/>
    <mergeCell ref="L21:L22"/>
    <mergeCell ref="M21:M22"/>
    <mergeCell ref="S21:S22"/>
    <mergeCell ref="T21:T22"/>
    <mergeCell ref="U19:U20"/>
    <mergeCell ref="V19:V22"/>
    <mergeCell ref="AE19:AE22"/>
    <mergeCell ref="AF19:AF22"/>
    <mergeCell ref="AG19:AG22"/>
    <mergeCell ref="AH19:AH22"/>
    <mergeCell ref="U21:U22"/>
    <mergeCell ref="K19:K20"/>
    <mergeCell ref="L19:L20"/>
    <mergeCell ref="M19:M20"/>
    <mergeCell ref="N19:N22"/>
    <mergeCell ref="S19:S20"/>
    <mergeCell ref="T19:T20"/>
    <mergeCell ref="M23:M24"/>
    <mergeCell ref="N23:N26"/>
    <mergeCell ref="S23:S24"/>
    <mergeCell ref="T23:T24"/>
    <mergeCell ref="A23:A26"/>
    <mergeCell ref="B23:B26"/>
    <mergeCell ref="C23:C26"/>
    <mergeCell ref="D23:D26"/>
    <mergeCell ref="E23:E26"/>
    <mergeCell ref="J23:J24"/>
    <mergeCell ref="A27:A30"/>
    <mergeCell ref="B27:B30"/>
    <mergeCell ref="C27:C30"/>
    <mergeCell ref="D27:D30"/>
    <mergeCell ref="E27:E30"/>
    <mergeCell ref="J27:J28"/>
    <mergeCell ref="AK23:AL23"/>
    <mergeCell ref="W24:W26"/>
    <mergeCell ref="AD24:AD26"/>
    <mergeCell ref="J25:J26"/>
    <mergeCell ref="K25:K26"/>
    <mergeCell ref="L25:L26"/>
    <mergeCell ref="M25:M26"/>
    <mergeCell ref="S25:S26"/>
    <mergeCell ref="T25:T26"/>
    <mergeCell ref="U23:U24"/>
    <mergeCell ref="V23:V26"/>
    <mergeCell ref="AE23:AE26"/>
    <mergeCell ref="AF23:AF26"/>
    <mergeCell ref="AG23:AG26"/>
    <mergeCell ref="AH23:AH26"/>
    <mergeCell ref="U25:U26"/>
    <mergeCell ref="K23:K24"/>
    <mergeCell ref="L23:L24"/>
    <mergeCell ref="AK27:AL27"/>
    <mergeCell ref="W28:W30"/>
    <mergeCell ref="AD28:AD30"/>
    <mergeCell ref="J29:J30"/>
    <mergeCell ref="K29:K30"/>
    <mergeCell ref="L29:L30"/>
    <mergeCell ref="M29:M30"/>
    <mergeCell ref="S29:S30"/>
    <mergeCell ref="T29:T30"/>
    <mergeCell ref="U27:U28"/>
    <mergeCell ref="V27:V30"/>
    <mergeCell ref="AE27:AE30"/>
    <mergeCell ref="AF27:AF30"/>
    <mergeCell ref="AG27:AG30"/>
    <mergeCell ref="AH27:AH30"/>
    <mergeCell ref="U29:U30"/>
    <mergeCell ref="K27:K28"/>
    <mergeCell ref="L27:L28"/>
    <mergeCell ref="M27:M28"/>
    <mergeCell ref="N27:N30"/>
    <mergeCell ref="S27:S28"/>
    <mergeCell ref="T27:T28"/>
    <mergeCell ref="M31:M32"/>
    <mergeCell ref="N31:N34"/>
    <mergeCell ref="S31:S32"/>
    <mergeCell ref="T31:T32"/>
    <mergeCell ref="A31:A34"/>
    <mergeCell ref="B31:B34"/>
    <mergeCell ref="C31:C34"/>
    <mergeCell ref="D31:D34"/>
    <mergeCell ref="E31:E34"/>
    <mergeCell ref="J31:J32"/>
    <mergeCell ref="A35:A38"/>
    <mergeCell ref="B35:B38"/>
    <mergeCell ref="C35:C38"/>
    <mergeCell ref="D35:D38"/>
    <mergeCell ref="E35:E38"/>
    <mergeCell ref="J35:J36"/>
    <mergeCell ref="AK31:AL31"/>
    <mergeCell ref="W32:W34"/>
    <mergeCell ref="AD32:AD34"/>
    <mergeCell ref="J33:J34"/>
    <mergeCell ref="K33:K34"/>
    <mergeCell ref="L33:L34"/>
    <mergeCell ref="M33:M34"/>
    <mergeCell ref="S33:S34"/>
    <mergeCell ref="T33:T34"/>
    <mergeCell ref="U31:U32"/>
    <mergeCell ref="V31:V34"/>
    <mergeCell ref="AE31:AE34"/>
    <mergeCell ref="AF31:AF34"/>
    <mergeCell ref="AG31:AG34"/>
    <mergeCell ref="AH31:AH34"/>
    <mergeCell ref="U33:U34"/>
    <mergeCell ref="K31:K32"/>
    <mergeCell ref="L31:L32"/>
    <mergeCell ref="AK35:AL35"/>
    <mergeCell ref="W36:W38"/>
    <mergeCell ref="AD36:AD38"/>
    <mergeCell ref="J37:J38"/>
    <mergeCell ref="K37:K38"/>
    <mergeCell ref="L37:L38"/>
    <mergeCell ref="M37:M38"/>
    <mergeCell ref="S37:S38"/>
    <mergeCell ref="T37:T38"/>
    <mergeCell ref="U35:U36"/>
    <mergeCell ref="V35:V38"/>
    <mergeCell ref="AE35:AE38"/>
    <mergeCell ref="AF35:AF38"/>
    <mergeCell ref="AG35:AG38"/>
    <mergeCell ref="AH35:AH38"/>
    <mergeCell ref="U37:U38"/>
    <mergeCell ref="K35:K36"/>
    <mergeCell ref="L35:L36"/>
    <mergeCell ref="M35:M36"/>
    <mergeCell ref="N35:N38"/>
    <mergeCell ref="S35:S36"/>
    <mergeCell ref="T35:T36"/>
    <mergeCell ref="L39:L40"/>
    <mergeCell ref="M39:M40"/>
    <mergeCell ref="N39:N42"/>
    <mergeCell ref="S39:S40"/>
    <mergeCell ref="T39:T40"/>
    <mergeCell ref="A39:A42"/>
    <mergeCell ref="B39:B42"/>
    <mergeCell ref="C39:C42"/>
    <mergeCell ref="D39:D42"/>
    <mergeCell ref="E39:E42"/>
    <mergeCell ref="J39:J40"/>
    <mergeCell ref="T43:T44"/>
    <mergeCell ref="A43:A46"/>
    <mergeCell ref="B43:B46"/>
    <mergeCell ref="C43:C46"/>
    <mergeCell ref="D43:D46"/>
    <mergeCell ref="E43:E46"/>
    <mergeCell ref="J43:J44"/>
    <mergeCell ref="AK39:AL39"/>
    <mergeCell ref="W40:W42"/>
    <mergeCell ref="AD40:AD42"/>
    <mergeCell ref="J41:J42"/>
    <mergeCell ref="K41:K42"/>
    <mergeCell ref="L41:L42"/>
    <mergeCell ref="M41:M42"/>
    <mergeCell ref="S41:S42"/>
    <mergeCell ref="T41:T42"/>
    <mergeCell ref="U39:U40"/>
    <mergeCell ref="V39:V42"/>
    <mergeCell ref="AE39:AE42"/>
    <mergeCell ref="AF39:AF42"/>
    <mergeCell ref="AG39:AG42"/>
    <mergeCell ref="AH39:AH42"/>
    <mergeCell ref="U41:U42"/>
    <mergeCell ref="K39:K40"/>
    <mergeCell ref="A47:A50"/>
    <mergeCell ref="B47:B50"/>
    <mergeCell ref="C47:C50"/>
    <mergeCell ref="D47:D50"/>
    <mergeCell ref="E47:E50"/>
    <mergeCell ref="J47:J48"/>
    <mergeCell ref="AK43:AL43"/>
    <mergeCell ref="W44:W46"/>
    <mergeCell ref="AD44:AD46"/>
    <mergeCell ref="J45:J46"/>
    <mergeCell ref="K45:K46"/>
    <mergeCell ref="L45:L46"/>
    <mergeCell ref="M45:M46"/>
    <mergeCell ref="S45:S46"/>
    <mergeCell ref="T45:T46"/>
    <mergeCell ref="U43:U44"/>
    <mergeCell ref="V43:V46"/>
    <mergeCell ref="AE43:AE46"/>
    <mergeCell ref="AF43:AF46"/>
    <mergeCell ref="AG43:AG46"/>
    <mergeCell ref="AH43:AH46"/>
    <mergeCell ref="U45:U46"/>
    <mergeCell ref="K43:K44"/>
    <mergeCell ref="L43:L44"/>
    <mergeCell ref="AK47:AL47"/>
    <mergeCell ref="W48:W50"/>
    <mergeCell ref="AD48:AD50"/>
    <mergeCell ref="J49:J50"/>
    <mergeCell ref="K49:K50"/>
    <mergeCell ref="L49:L50"/>
    <mergeCell ref="M49:M50"/>
    <mergeCell ref="S49:S50"/>
    <mergeCell ref="T49:T50"/>
    <mergeCell ref="U49:U50"/>
    <mergeCell ref="V47:V50"/>
    <mergeCell ref="AE47:AE50"/>
    <mergeCell ref="AF47:AF50"/>
    <mergeCell ref="AG47:AG50"/>
    <mergeCell ref="AH47:AH50"/>
    <mergeCell ref="K47:K48"/>
    <mergeCell ref="L47:L48"/>
    <mergeCell ref="N47:N50"/>
    <mergeCell ref="S47:S48"/>
    <mergeCell ref="T47:T48"/>
    <mergeCell ref="U47:U48"/>
    <mergeCell ref="A51:A62"/>
    <mergeCell ref="C52:H52"/>
    <mergeCell ref="I52:L52"/>
    <mergeCell ref="R52:AG52"/>
    <mergeCell ref="C53:G53"/>
    <mergeCell ref="M53:Q53"/>
    <mergeCell ref="R53:AH57"/>
    <mergeCell ref="C54:G54"/>
    <mergeCell ref="M54:P54"/>
    <mergeCell ref="C55:G55"/>
    <mergeCell ref="M62:P62"/>
    <mergeCell ref="C59:G59"/>
    <mergeCell ref="M59:P59"/>
    <mergeCell ref="B60:C60"/>
    <mergeCell ref="F60:H62"/>
    <mergeCell ref="M60:P60"/>
    <mergeCell ref="B61:C61"/>
    <mergeCell ref="D61:E61"/>
    <mergeCell ref="M61:P61"/>
    <mergeCell ref="B62:C62"/>
    <mergeCell ref="D62:E62"/>
    <mergeCell ref="AI31:AJ34"/>
    <mergeCell ref="AI35:AJ38"/>
    <mergeCell ref="AI39:AJ42"/>
    <mergeCell ref="AI43:AJ46"/>
    <mergeCell ref="AI47:AJ50"/>
    <mergeCell ref="AI3:AJ6"/>
    <mergeCell ref="AI7:AJ10"/>
    <mergeCell ref="AI11:AJ14"/>
    <mergeCell ref="AI15:AJ18"/>
    <mergeCell ref="AI19:AJ22"/>
    <mergeCell ref="AI23:AJ26"/>
    <mergeCell ref="AI27:AJ30"/>
    <mergeCell ref="M55:P55"/>
    <mergeCell ref="C56:G56"/>
    <mergeCell ref="C57:G57"/>
    <mergeCell ref="M57:P57"/>
    <mergeCell ref="C58:G58"/>
    <mergeCell ref="M58:U58"/>
    <mergeCell ref="M43:M44"/>
    <mergeCell ref="N43:N46"/>
    <mergeCell ref="S43:S44"/>
  </mergeCells>
  <pageMargins left="0.11811023622047245" right="0.11811023622047245" top="0.15748031496062992" bottom="0.15748031496062992" header="0.31496062992125984" footer="0.31496062992125984"/>
  <pageSetup paperSize="9" scale="4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Y62"/>
  <sheetViews>
    <sheetView view="pageBreakPreview" zoomScale="58" zoomScaleNormal="70" zoomScaleSheetLayoutView="58" workbookViewId="0">
      <selection activeCell="I28" sqref="I28"/>
    </sheetView>
  </sheetViews>
  <sheetFormatPr defaultColWidth="6.59765625" defaultRowHeight="15" x14ac:dyDescent="0.2"/>
  <cols>
    <col min="1" max="1" width="3.296875" style="83" customWidth="1"/>
    <col min="2" max="2" width="12.69921875" style="84" customWidth="1"/>
    <col min="3" max="3" width="4.8984375" style="84" customWidth="1"/>
    <col min="4" max="4" width="4.5" style="84" customWidth="1"/>
    <col min="5" max="5" width="7.296875" style="84" customWidth="1"/>
    <col min="6" max="6" width="4.8984375" style="87" customWidth="1"/>
    <col min="7" max="7" width="15.19921875" style="139" customWidth="1"/>
    <col min="8" max="8" width="4.796875" style="87" customWidth="1"/>
    <col min="9" max="9" width="15.09765625" style="139" customWidth="1"/>
    <col min="10" max="10" width="7.296875" style="139" customWidth="1"/>
    <col min="11" max="13" width="5.19921875" style="87" customWidth="1"/>
    <col min="14" max="14" width="5.19921875" style="165" customWidth="1"/>
    <col min="15" max="15" width="4.8984375" style="87" customWidth="1"/>
    <col min="16" max="16" width="15.09765625" style="139" customWidth="1"/>
    <col min="17" max="17" width="5.09765625" style="87" customWidth="1"/>
    <col min="18" max="18" width="15.19921875" style="139" customWidth="1"/>
    <col min="19" max="21" width="5.19921875" style="87" customWidth="1"/>
    <col min="22" max="22" width="5.19921875" style="88" customWidth="1"/>
    <col min="23" max="29" width="2.796875" style="89" customWidth="1"/>
    <col min="30" max="30" width="5.19921875" style="89" customWidth="1"/>
    <col min="31" max="32" width="5.296875" style="84" customWidth="1"/>
    <col min="33" max="34" width="7.59765625" style="84" customWidth="1"/>
    <col min="35" max="36" width="12.796875" style="84" customWidth="1"/>
    <col min="37" max="38" width="14.69921875" style="84" customWidth="1"/>
    <col min="39" max="43" width="6.59765625" style="111" customWidth="1"/>
    <col min="44" max="259" width="6.59765625" style="84" customWidth="1"/>
    <col min="260" max="16384" width="6.59765625" style="85"/>
  </cols>
  <sheetData>
    <row r="1" spans="1:43" ht="54" customHeight="1" thickBot="1" x14ac:dyDescent="0.25">
      <c r="A1" s="377"/>
      <c r="B1" s="170" t="s">
        <v>449</v>
      </c>
      <c r="C1" s="753"/>
      <c r="D1" s="754"/>
      <c r="E1" s="171" t="s">
        <v>450</v>
      </c>
      <c r="F1" s="172"/>
      <c r="G1" s="588" t="s">
        <v>451</v>
      </c>
      <c r="H1" s="589"/>
      <c r="I1" s="589"/>
      <c r="J1" s="378"/>
      <c r="K1" s="588" t="s">
        <v>452</v>
      </c>
      <c r="L1" s="588"/>
      <c r="M1" s="588"/>
      <c r="N1" s="660"/>
      <c r="O1" s="592" t="s">
        <v>453</v>
      </c>
      <c r="P1" s="593"/>
      <c r="Q1" s="593"/>
      <c r="R1" s="593"/>
      <c r="S1" s="661" t="s">
        <v>454</v>
      </c>
      <c r="T1" s="661"/>
      <c r="U1" s="661"/>
      <c r="V1" s="662"/>
      <c r="W1" s="573" t="s">
        <v>455</v>
      </c>
      <c r="X1" s="574"/>
      <c r="Y1" s="574"/>
      <c r="Z1" s="574"/>
      <c r="AA1" s="574"/>
      <c r="AB1" s="574"/>
      <c r="AC1" s="574"/>
      <c r="AD1" s="575"/>
      <c r="AE1" s="576" t="s">
        <v>456</v>
      </c>
      <c r="AF1" s="577"/>
      <c r="AG1" s="578" t="s">
        <v>457</v>
      </c>
      <c r="AH1" s="579"/>
      <c r="AI1" s="173" t="s">
        <v>1025</v>
      </c>
      <c r="AJ1" s="432"/>
      <c r="AK1" s="741" t="s">
        <v>459</v>
      </c>
      <c r="AL1" s="742"/>
      <c r="AM1" s="121"/>
      <c r="AN1" s="121"/>
      <c r="AO1" s="121"/>
      <c r="AP1" s="121"/>
      <c r="AQ1" s="121"/>
    </row>
    <row r="2" spans="1:43" ht="57.75" customHeight="1" thickBot="1" x14ac:dyDescent="0.25">
      <c r="A2" s="377"/>
      <c r="B2" s="307" t="s">
        <v>1</v>
      </c>
      <c r="C2" s="308" t="s">
        <v>460</v>
      </c>
      <c r="D2" s="309" t="s">
        <v>4</v>
      </c>
      <c r="E2" s="310" t="s">
        <v>461</v>
      </c>
      <c r="F2" s="743" t="s">
        <v>462</v>
      </c>
      <c r="G2" s="744"/>
      <c r="H2" s="745" t="s">
        <v>463</v>
      </c>
      <c r="I2" s="746"/>
      <c r="J2" s="298"/>
      <c r="K2" s="332" t="s">
        <v>464</v>
      </c>
      <c r="L2" s="332" t="s">
        <v>465</v>
      </c>
      <c r="M2" s="332" t="s">
        <v>466</v>
      </c>
      <c r="N2" s="236" t="s">
        <v>467</v>
      </c>
      <c r="O2" s="747" t="s">
        <v>462</v>
      </c>
      <c r="P2" s="748"/>
      <c r="Q2" s="749" t="s">
        <v>463</v>
      </c>
      <c r="R2" s="750"/>
      <c r="S2" s="334" t="s">
        <v>468</v>
      </c>
      <c r="T2" s="334" t="s">
        <v>469</v>
      </c>
      <c r="U2" s="335" t="s">
        <v>470</v>
      </c>
      <c r="V2" s="337" t="s">
        <v>471</v>
      </c>
      <c r="W2" s="311" t="s">
        <v>1022</v>
      </c>
      <c r="X2" s="312">
        <v>1</v>
      </c>
      <c r="Y2" s="312">
        <v>2</v>
      </c>
      <c r="Z2" s="312">
        <v>3</v>
      </c>
      <c r="AA2" s="312">
        <v>4</v>
      </c>
      <c r="AB2" s="312">
        <v>5</v>
      </c>
      <c r="AC2" s="312">
        <v>6</v>
      </c>
      <c r="AD2" s="313" t="s">
        <v>1018</v>
      </c>
      <c r="AE2" s="314" t="s">
        <v>1019</v>
      </c>
      <c r="AF2" s="315" t="s">
        <v>1076</v>
      </c>
      <c r="AG2" s="316" t="s">
        <v>1020</v>
      </c>
      <c r="AH2" s="317" t="s">
        <v>472</v>
      </c>
      <c r="AI2" s="751" t="s">
        <v>458</v>
      </c>
      <c r="AJ2" s="752"/>
      <c r="AK2" s="318" t="s">
        <v>1023</v>
      </c>
      <c r="AL2" s="319" t="s">
        <v>1024</v>
      </c>
      <c r="AM2" s="121"/>
      <c r="AN2" s="121"/>
      <c r="AO2" s="121"/>
      <c r="AP2" s="121"/>
      <c r="AQ2" s="121"/>
    </row>
    <row r="3" spans="1:43" ht="17.25" customHeight="1" x14ac:dyDescent="0.2">
      <c r="A3" s="731">
        <v>1</v>
      </c>
      <c r="B3" s="654" t="str">
        <f>LOOKUP(A3,Team_No,Team_Names_1)</f>
        <v>S-Tur</v>
      </c>
      <c r="C3" s="543" t="str">
        <f>'Boat allocation &amp; OOD'!G4</f>
        <v>H17</v>
      </c>
      <c r="D3" s="561" t="str">
        <f>IF(C3=0,"",LOOKUP(C3,Hobie_No,Sail_No))</f>
        <v>592</v>
      </c>
      <c r="E3" s="534"/>
      <c r="F3" s="175"/>
      <c r="G3" s="176"/>
      <c r="H3" s="177"/>
      <c r="I3" s="176"/>
      <c r="J3" s="561" t="s">
        <v>1047</v>
      </c>
      <c r="K3" s="665"/>
      <c r="L3" s="665"/>
      <c r="M3" s="665"/>
      <c r="N3" s="641">
        <f>SUM(K5:M5)</f>
        <v>0</v>
      </c>
      <c r="O3" s="179"/>
      <c r="P3" s="176"/>
      <c r="Q3" s="180"/>
      <c r="R3" s="176"/>
      <c r="S3" s="690"/>
      <c r="T3" s="690"/>
      <c r="U3" s="690"/>
      <c r="V3" s="695">
        <f>SUM(S5:U6)</f>
        <v>0</v>
      </c>
      <c r="W3" s="182"/>
      <c r="X3" s="183"/>
      <c r="Y3" s="183"/>
      <c r="Z3" s="183"/>
      <c r="AA3" s="183"/>
      <c r="AB3" s="183"/>
      <c r="AC3" s="184"/>
      <c r="AD3" s="738">
        <f>SUM(W4:AC6)</f>
        <v>0</v>
      </c>
      <c r="AE3" s="722">
        <f>N3</f>
        <v>0</v>
      </c>
      <c r="AF3" s="725">
        <f>V3</f>
        <v>0</v>
      </c>
      <c r="AG3" s="728">
        <f>SUM(AD3:AF6)</f>
        <v>0</v>
      </c>
      <c r="AH3" s="704">
        <f t="shared" ref="AH3" si="0">IF(AG3&gt;99,"-",(RANK(AG3,$AG$3:$AG$50,1)))</f>
        <v>1</v>
      </c>
      <c r="AI3" s="707"/>
      <c r="AJ3" s="708"/>
      <c r="AK3" s="717" t="str">
        <f>IF(B3=0,"",LOOKUP(A3,Team_No,Team_Names_2))</f>
        <v>Surfin Turtles</v>
      </c>
      <c r="AL3" s="718"/>
      <c r="AM3" s="121"/>
      <c r="AN3" s="121"/>
      <c r="AO3" s="121"/>
      <c r="AP3" s="121"/>
      <c r="AQ3" s="121"/>
    </row>
    <row r="4" spans="1:43" ht="18" customHeight="1" x14ac:dyDescent="0.25">
      <c r="A4" s="731"/>
      <c r="B4" s="655"/>
      <c r="C4" s="544"/>
      <c r="D4" s="562"/>
      <c r="E4" s="535"/>
      <c r="F4" s="186"/>
      <c r="G4" s="187" t="str">
        <f t="shared" ref="G4:G6" si="1">IF(F4=0,"",LOOKUP(F4,Sailor_No,Sailor_Name))</f>
        <v/>
      </c>
      <c r="H4" s="188"/>
      <c r="I4" s="187" t="str">
        <f>IF(H4=0,"",LOOKUP(H4,[1]Sailors!$A$2:$A$400,[1]Sailors!$C$2:$C$400))</f>
        <v/>
      </c>
      <c r="J4" s="569"/>
      <c r="K4" s="664"/>
      <c r="L4" s="664"/>
      <c r="M4" s="664"/>
      <c r="N4" s="642"/>
      <c r="O4" s="189"/>
      <c r="P4" s="187" t="str">
        <f t="shared" ref="P4:P6" si="2">IF(O4=0,"",LOOKUP(O4,Sailor_No,Sailor_Name))</f>
        <v/>
      </c>
      <c r="Q4" s="190"/>
      <c r="R4" s="187" t="str">
        <f t="shared" ref="R4:R6" si="3">IF(Q4=0,"",LOOKUP(Q4,Sailor_No,Sailor_Name))</f>
        <v/>
      </c>
      <c r="S4" s="691"/>
      <c r="T4" s="691"/>
      <c r="U4" s="691"/>
      <c r="V4" s="696" t="e">
        <f>SUM(#REF!)</f>
        <v>#REF!</v>
      </c>
      <c r="W4" s="546" t="str">
        <f>IF(E3="N",$H$53,IF(E4="Y",0,"-"))</f>
        <v>-</v>
      </c>
      <c r="X4" s="191"/>
      <c r="Y4" s="191"/>
      <c r="Z4" s="191"/>
      <c r="AA4" s="191"/>
      <c r="AB4" s="191"/>
      <c r="AC4" s="192"/>
      <c r="AD4" s="739"/>
      <c r="AE4" s="723"/>
      <c r="AF4" s="726"/>
      <c r="AG4" s="729"/>
      <c r="AH4" s="705"/>
      <c r="AI4" s="709"/>
      <c r="AJ4" s="710"/>
      <c r="AK4" s="320" t="str">
        <f>G4</f>
        <v/>
      </c>
      <c r="AL4" s="321" t="str">
        <f>P4</f>
        <v/>
      </c>
      <c r="AM4" s="121"/>
      <c r="AN4" s="121"/>
      <c r="AO4" s="121"/>
      <c r="AP4" s="121"/>
      <c r="AQ4" s="121"/>
    </row>
    <row r="5" spans="1:43" ht="18" customHeight="1" x14ac:dyDescent="0.25">
      <c r="A5" s="731"/>
      <c r="B5" s="655"/>
      <c r="C5" s="544"/>
      <c r="D5" s="562"/>
      <c r="E5" s="535"/>
      <c r="F5" s="186"/>
      <c r="G5" s="187" t="str">
        <f t="shared" si="1"/>
        <v/>
      </c>
      <c r="H5" s="193"/>
      <c r="I5" s="187" t="str">
        <f t="shared" ref="I5:I6" si="4">IF(H5=0,"",LOOKUP(H5,Sailor_No,Sailor_Name))</f>
        <v/>
      </c>
      <c r="J5" s="567" t="s">
        <v>456</v>
      </c>
      <c r="K5" s="666">
        <f>IF(K3&lt;=15,K3,LOOKUP(K3,$I$53:$I$62,$L$53:$L$62))</f>
        <v>0</v>
      </c>
      <c r="L5" s="666">
        <f>IF(L3&lt;=15,L3,LOOKUP(L3,$I$53:$I$62,$L$53:$L$62))</f>
        <v>0</v>
      </c>
      <c r="M5" s="667">
        <f>IF(M3&lt;=15,M3,LOOKUP(M3,$I$53:$I$62,$L$53:$L$62))</f>
        <v>0</v>
      </c>
      <c r="N5" s="642"/>
      <c r="O5" s="189"/>
      <c r="P5" s="187" t="str">
        <f t="shared" si="2"/>
        <v/>
      </c>
      <c r="Q5" s="190"/>
      <c r="R5" s="187" t="str">
        <f t="shared" si="3"/>
        <v/>
      </c>
      <c r="S5" s="666">
        <f>IF(S3&lt;=15,S3,LOOKUP(S3,$I$53:$I$62,$L$53:$L$62))</f>
        <v>0</v>
      </c>
      <c r="T5" s="666">
        <f>IF(T3&lt;=15,T3,LOOKUP(T3,$I$53:$I$62,$L$53:$L$62))</f>
        <v>0</v>
      </c>
      <c r="U5" s="666">
        <f>IF(U3&lt;=15,U3,LOOKUP(U3,$I$53:$I$62,$L$53:$L$62))</f>
        <v>0</v>
      </c>
      <c r="V5" s="696"/>
      <c r="W5" s="547"/>
      <c r="X5" s="191"/>
      <c r="Y5" s="191"/>
      <c r="Z5" s="191"/>
      <c r="AA5" s="191"/>
      <c r="AB5" s="191"/>
      <c r="AC5" s="192"/>
      <c r="AD5" s="739"/>
      <c r="AE5" s="723"/>
      <c r="AF5" s="726"/>
      <c r="AG5" s="729"/>
      <c r="AH5" s="705"/>
      <c r="AI5" s="709"/>
      <c r="AJ5" s="710"/>
      <c r="AK5" s="322" t="str">
        <f>G5</f>
        <v/>
      </c>
      <c r="AL5" s="323" t="str">
        <f>P5</f>
        <v/>
      </c>
      <c r="AM5" s="121"/>
      <c r="AN5" s="121"/>
      <c r="AO5" s="121"/>
      <c r="AP5" s="121"/>
      <c r="AQ5" s="121"/>
    </row>
    <row r="6" spans="1:43" ht="18" customHeight="1" thickBot="1" x14ac:dyDescent="0.3">
      <c r="A6" s="731"/>
      <c r="B6" s="656"/>
      <c r="C6" s="545"/>
      <c r="D6" s="563"/>
      <c r="E6" s="536"/>
      <c r="F6" s="194"/>
      <c r="G6" s="195" t="str">
        <f t="shared" si="1"/>
        <v/>
      </c>
      <c r="H6" s="196"/>
      <c r="I6" s="195" t="str">
        <f t="shared" si="4"/>
        <v/>
      </c>
      <c r="J6" s="568"/>
      <c r="K6" s="645"/>
      <c r="L6" s="645"/>
      <c r="M6" s="668"/>
      <c r="N6" s="643"/>
      <c r="O6" s="197"/>
      <c r="P6" s="195" t="str">
        <f t="shared" si="2"/>
        <v/>
      </c>
      <c r="Q6" s="198"/>
      <c r="R6" s="195" t="str">
        <f t="shared" si="3"/>
        <v/>
      </c>
      <c r="S6" s="645"/>
      <c r="T6" s="645"/>
      <c r="U6" s="645"/>
      <c r="V6" s="697"/>
      <c r="W6" s="548"/>
      <c r="X6" s="199"/>
      <c r="Y6" s="199"/>
      <c r="Z6" s="199"/>
      <c r="AA6" s="199"/>
      <c r="AB6" s="199"/>
      <c r="AC6" s="200"/>
      <c r="AD6" s="740"/>
      <c r="AE6" s="724"/>
      <c r="AF6" s="727"/>
      <c r="AG6" s="730"/>
      <c r="AH6" s="706"/>
      <c r="AI6" s="711"/>
      <c r="AJ6" s="712"/>
      <c r="AK6" s="324" t="str">
        <f>G6</f>
        <v/>
      </c>
      <c r="AL6" s="325" t="str">
        <f>P6</f>
        <v/>
      </c>
      <c r="AM6" s="121"/>
      <c r="AN6" s="121"/>
      <c r="AO6" s="121"/>
      <c r="AP6" s="121"/>
      <c r="AQ6" s="121"/>
    </row>
    <row r="7" spans="1:43" ht="18" customHeight="1" x14ac:dyDescent="0.2">
      <c r="A7" s="731">
        <v>2</v>
      </c>
      <c r="B7" s="540" t="str">
        <f>LOOKUP(A7,Team_No,Team_Names_1)</f>
        <v>S-Tun</v>
      </c>
      <c r="C7" s="543" t="str">
        <f>'Boat allocation &amp; OOD'!G5</f>
        <v>H18</v>
      </c>
      <c r="D7" s="561" t="str">
        <f>IF(C7=0,"",LOOKUP(C7,Hobie_No,Sail_No))</f>
        <v>297</v>
      </c>
      <c r="E7" s="537"/>
      <c r="F7" s="186"/>
      <c r="G7" s="187"/>
      <c r="H7" s="193"/>
      <c r="I7" s="187"/>
      <c r="J7" s="669" t="s">
        <v>1047</v>
      </c>
      <c r="K7" s="663"/>
      <c r="L7" s="663"/>
      <c r="M7" s="663"/>
      <c r="N7" s="641">
        <f>SUM(K9:M9)</f>
        <v>0</v>
      </c>
      <c r="O7" s="202"/>
      <c r="P7" s="187"/>
      <c r="Q7" s="190"/>
      <c r="R7" s="187"/>
      <c r="S7" s="692"/>
      <c r="T7" s="690"/>
      <c r="U7" s="690"/>
      <c r="V7" s="695">
        <f>SUM(S9:U10)</f>
        <v>0</v>
      </c>
      <c r="W7" s="204"/>
      <c r="X7" s="191"/>
      <c r="Y7" s="191"/>
      <c r="Z7" s="191"/>
      <c r="AA7" s="191"/>
      <c r="AB7" s="191"/>
      <c r="AC7" s="192"/>
      <c r="AD7" s="326"/>
      <c r="AE7" s="722">
        <f>N7</f>
        <v>0</v>
      </c>
      <c r="AF7" s="725">
        <f t="shared" ref="AF7" si="5">V7</f>
        <v>0</v>
      </c>
      <c r="AG7" s="728">
        <f t="shared" ref="AG7" si="6">SUM(AD7:AF10)</f>
        <v>0</v>
      </c>
      <c r="AH7" s="704">
        <f t="shared" ref="AH7" si="7">IF(AG7&gt;99,"-",(RANK(AG7,$AG$3:$AG$50,1)))</f>
        <v>1</v>
      </c>
      <c r="AI7" s="707"/>
      <c r="AJ7" s="708"/>
      <c r="AK7" s="717" t="str">
        <f>IF(B7=0,"",LOOKUP(A7,Team_No,Team_Names_2))</f>
        <v>Surfin Tunas</v>
      </c>
      <c r="AL7" s="718"/>
      <c r="AM7" s="121"/>
      <c r="AN7" s="121"/>
      <c r="AO7" s="121"/>
      <c r="AP7" s="121"/>
      <c r="AQ7" s="121"/>
    </row>
    <row r="8" spans="1:43" ht="18" customHeight="1" x14ac:dyDescent="0.25">
      <c r="A8" s="731"/>
      <c r="B8" s="541"/>
      <c r="C8" s="544"/>
      <c r="D8" s="562"/>
      <c r="E8" s="538"/>
      <c r="F8" s="186"/>
      <c r="G8" s="187" t="str">
        <f>IF(F8=0,"",LOOKUP(F8,Sailor_No,Sailor_Name))</f>
        <v/>
      </c>
      <c r="H8" s="193"/>
      <c r="I8" s="187" t="str">
        <f>IF(H8=0,"",LOOKUP(H8,Sailor_No,Sailor_Name))</f>
        <v/>
      </c>
      <c r="J8" s="569"/>
      <c r="K8" s="664"/>
      <c r="L8" s="664"/>
      <c r="M8" s="664"/>
      <c r="N8" s="642"/>
      <c r="O8" s="202"/>
      <c r="P8" s="187" t="str">
        <f>IF(O8=0,"",LOOKUP(O8,Sailor_No,Sailor_Name))</f>
        <v/>
      </c>
      <c r="Q8" s="190"/>
      <c r="R8" s="187" t="str">
        <f>IF(Q8=0,"",LOOKUP(Q8,Sailor_No,Sailor_Name))</f>
        <v/>
      </c>
      <c r="S8" s="691"/>
      <c r="T8" s="691"/>
      <c r="U8" s="691"/>
      <c r="V8" s="696" t="e">
        <f>SUM(#REF!)</f>
        <v>#REF!</v>
      </c>
      <c r="W8" s="546" t="str">
        <f>IF(E7="N",$H$53,IF(E8="Y",0,"-"))</f>
        <v>-</v>
      </c>
      <c r="X8" s="191"/>
      <c r="Y8" s="191"/>
      <c r="Z8" s="191"/>
      <c r="AA8" s="191"/>
      <c r="AB8" s="191"/>
      <c r="AC8" s="192"/>
      <c r="AD8" s="719">
        <f>SUM(W8:AC10)</f>
        <v>0</v>
      </c>
      <c r="AE8" s="723"/>
      <c r="AF8" s="726"/>
      <c r="AG8" s="729"/>
      <c r="AH8" s="705"/>
      <c r="AI8" s="709"/>
      <c r="AJ8" s="710"/>
      <c r="AK8" s="320" t="str">
        <f>G8</f>
        <v/>
      </c>
      <c r="AL8" s="321" t="str">
        <f>P8</f>
        <v/>
      </c>
      <c r="AM8" s="121"/>
      <c r="AN8" s="121"/>
      <c r="AO8" s="121"/>
      <c r="AP8" s="121"/>
      <c r="AQ8" s="121"/>
    </row>
    <row r="9" spans="1:43" ht="18" customHeight="1" x14ac:dyDescent="0.25">
      <c r="A9" s="731"/>
      <c r="B9" s="541"/>
      <c r="C9" s="544"/>
      <c r="D9" s="562"/>
      <c r="E9" s="538"/>
      <c r="F9" s="186"/>
      <c r="G9" s="187" t="str">
        <f>IF(F9=0,"",LOOKUP(F9,Sailor_No,Sailor_Name))</f>
        <v/>
      </c>
      <c r="H9" s="193"/>
      <c r="I9" s="187" t="str">
        <f>IF(H9=0,"",LOOKUP(H9,Sailor_No,Sailor_Name))</f>
        <v/>
      </c>
      <c r="J9" s="677" t="s">
        <v>456</v>
      </c>
      <c r="K9" s="644">
        <f>IF(K7&lt;=15,K7,LOOKUP(K7,$I$53:$I$62,$L$53:$L$62))</f>
        <v>0</v>
      </c>
      <c r="L9" s="644">
        <f>IF(L7&lt;=15,L7,LOOKUP(L7,$I$53:$I$62,$L$53:$L$62))</f>
        <v>0</v>
      </c>
      <c r="M9" s="678">
        <f>IF(M7&lt;=15,M7,LOOKUP(M7,$I$53:$I$62,$L$53:$L$62))</f>
        <v>0</v>
      </c>
      <c r="N9" s="642"/>
      <c r="O9" s="202"/>
      <c r="P9" s="187" t="str">
        <f>IF(O9=0,"",LOOKUP(O9,Sailor_No,Sailor_Name))</f>
        <v/>
      </c>
      <c r="Q9" s="190"/>
      <c r="R9" s="187" t="str">
        <f>IF(Q9=0,"",LOOKUP(Q9,Sailor_No,Sailor_Name))</f>
        <v/>
      </c>
      <c r="S9" s="666">
        <f>IF(S7&lt;=15,S7,LOOKUP(S7,$I$53:$I$62,$L$53:$L$62))</f>
        <v>0</v>
      </c>
      <c r="T9" s="666">
        <f>IF(T7&lt;=15,T7,LOOKUP(T7,$I$53:$I$62,$L$53:$L$62))</f>
        <v>0</v>
      </c>
      <c r="U9" s="666">
        <f>IF(U7&lt;=15,U7,LOOKUP(U7,$I$53:$I$62,$L$53:$L$62))</f>
        <v>0</v>
      </c>
      <c r="V9" s="696"/>
      <c r="W9" s="547"/>
      <c r="X9" s="191"/>
      <c r="Y9" s="191"/>
      <c r="Z9" s="191"/>
      <c r="AA9" s="191"/>
      <c r="AB9" s="191"/>
      <c r="AC9" s="192"/>
      <c r="AD9" s="720"/>
      <c r="AE9" s="723"/>
      <c r="AF9" s="726"/>
      <c r="AG9" s="729"/>
      <c r="AH9" s="705"/>
      <c r="AI9" s="709"/>
      <c r="AJ9" s="710"/>
      <c r="AK9" s="322" t="str">
        <f>G9</f>
        <v/>
      </c>
      <c r="AL9" s="323" t="str">
        <f>P9</f>
        <v/>
      </c>
      <c r="AM9" s="121"/>
      <c r="AN9" s="121"/>
      <c r="AO9" s="121"/>
      <c r="AP9" s="121"/>
      <c r="AQ9" s="121"/>
    </row>
    <row r="10" spans="1:43" ht="18" customHeight="1" thickBot="1" x14ac:dyDescent="0.3">
      <c r="A10" s="731"/>
      <c r="B10" s="542"/>
      <c r="C10" s="545"/>
      <c r="D10" s="563"/>
      <c r="E10" s="539"/>
      <c r="F10" s="194"/>
      <c r="G10" s="195" t="str">
        <f>IF(F10=0,"",LOOKUP(F10,Sailor_No,Sailor_Name))</f>
        <v/>
      </c>
      <c r="H10" s="196"/>
      <c r="I10" s="195" t="str">
        <f>IF(H10=0,"",LOOKUP(H10,Sailor_No,Sailor_Name))</f>
        <v/>
      </c>
      <c r="J10" s="568"/>
      <c r="K10" s="645"/>
      <c r="L10" s="645"/>
      <c r="M10" s="668"/>
      <c r="N10" s="643"/>
      <c r="O10" s="207"/>
      <c r="P10" s="195" t="str">
        <f>IF(O10=0,"",LOOKUP(O10,Sailor_No,Sailor_Name))</f>
        <v/>
      </c>
      <c r="Q10" s="198"/>
      <c r="R10" s="195" t="str">
        <f>IF(Q10=0,"",LOOKUP(Q10,Sailor_No,Sailor_Name))</f>
        <v/>
      </c>
      <c r="S10" s="645"/>
      <c r="T10" s="645"/>
      <c r="U10" s="645"/>
      <c r="V10" s="697"/>
      <c r="W10" s="548"/>
      <c r="X10" s="199"/>
      <c r="Y10" s="199"/>
      <c r="Z10" s="199"/>
      <c r="AA10" s="199"/>
      <c r="AB10" s="199"/>
      <c r="AC10" s="200"/>
      <c r="AD10" s="734"/>
      <c r="AE10" s="724"/>
      <c r="AF10" s="727"/>
      <c r="AG10" s="730"/>
      <c r="AH10" s="706"/>
      <c r="AI10" s="711"/>
      <c r="AJ10" s="712"/>
      <c r="AK10" s="324" t="str">
        <f>G10</f>
        <v/>
      </c>
      <c r="AL10" s="325" t="str">
        <f>P10</f>
        <v/>
      </c>
      <c r="AM10" s="121"/>
      <c r="AN10" s="121"/>
      <c r="AO10" s="121"/>
      <c r="AP10" s="121"/>
      <c r="AQ10" s="121"/>
    </row>
    <row r="11" spans="1:43" ht="18" customHeight="1" x14ac:dyDescent="0.2">
      <c r="A11" s="731">
        <v>3</v>
      </c>
      <c r="B11" s="657" t="str">
        <f>LOOKUP(A11,Team_No,Team_Names_1)</f>
        <v>16s-1</v>
      </c>
      <c r="C11" s="543" t="str">
        <f>'Boat allocation &amp; OOD'!G6</f>
        <v>H10</v>
      </c>
      <c r="D11" s="561" t="str">
        <f>IF(C11=0,"",LOOKUP(C11,Hobie_No,Sail_No))</f>
        <v>679</v>
      </c>
      <c r="E11" s="537"/>
      <c r="F11" s="186"/>
      <c r="G11" s="187"/>
      <c r="H11" s="193"/>
      <c r="I11" s="187"/>
      <c r="J11" s="561" t="s">
        <v>1047</v>
      </c>
      <c r="K11" s="663"/>
      <c r="L11" s="663"/>
      <c r="M11" s="663"/>
      <c r="N11" s="641">
        <f>SUM(K13:M14)</f>
        <v>0</v>
      </c>
      <c r="O11" s="202"/>
      <c r="P11" s="187"/>
      <c r="Q11" s="190"/>
      <c r="R11" s="187"/>
      <c r="S11" s="690"/>
      <c r="T11" s="690"/>
      <c r="U11" s="690"/>
      <c r="V11" s="695">
        <f>SUM(S13:U14)</f>
        <v>0</v>
      </c>
      <c r="W11" s="204"/>
      <c r="X11" s="191"/>
      <c r="Y11" s="191"/>
      <c r="Z11" s="191"/>
      <c r="AA11" s="191"/>
      <c r="AB11" s="191"/>
      <c r="AC11" s="192"/>
      <c r="AD11" s="326"/>
      <c r="AE11" s="722">
        <f>N11</f>
        <v>0</v>
      </c>
      <c r="AF11" s="725">
        <f t="shared" ref="AF11" si="8">V11</f>
        <v>0</v>
      </c>
      <c r="AG11" s="728">
        <f t="shared" ref="AG11" si="9">SUM(AD11:AF14)</f>
        <v>0</v>
      </c>
      <c r="AH11" s="704">
        <f t="shared" ref="AH11" si="10">IF(AG11&gt;99,"-",(RANK(AG11,$AG$3:$AG$50,1)))</f>
        <v>1</v>
      </c>
      <c r="AI11" s="707"/>
      <c r="AJ11" s="708"/>
      <c r="AK11" s="717" t="str">
        <f>IF(B11=0,"",LOOKUP(A11,Team_No,Team_Names_2))</f>
        <v>16s-1</v>
      </c>
      <c r="AL11" s="718"/>
      <c r="AM11" s="121"/>
      <c r="AN11" s="121"/>
      <c r="AO11" s="121"/>
      <c r="AP11" s="121"/>
      <c r="AQ11" s="121"/>
    </row>
    <row r="12" spans="1:43" ht="18" customHeight="1" x14ac:dyDescent="0.25">
      <c r="A12" s="731"/>
      <c r="B12" s="658"/>
      <c r="C12" s="544"/>
      <c r="D12" s="562"/>
      <c r="E12" s="538"/>
      <c r="F12" s="186"/>
      <c r="G12" s="187" t="str">
        <f>IF(F12=0,"",LOOKUP(F12,Sailor_No,Sailor_Name))</f>
        <v/>
      </c>
      <c r="H12" s="193"/>
      <c r="I12" s="187" t="str">
        <f>IF(H12=0,"",LOOKUP(H12,Sailor_No,Sailor_Name))</f>
        <v/>
      </c>
      <c r="J12" s="569"/>
      <c r="K12" s="664"/>
      <c r="L12" s="664"/>
      <c r="M12" s="664"/>
      <c r="N12" s="642"/>
      <c r="O12" s="202"/>
      <c r="P12" s="187" t="str">
        <f>IF(O12=0,"",LOOKUP(O12,Sailor_No,Sailor_Name))</f>
        <v/>
      </c>
      <c r="Q12" s="190"/>
      <c r="R12" s="187" t="str">
        <f>IF(Q12=0,"",LOOKUP(Q12,Sailor_No,Sailor_Name))</f>
        <v/>
      </c>
      <c r="S12" s="691"/>
      <c r="T12" s="691"/>
      <c r="U12" s="691"/>
      <c r="V12" s="696" t="e">
        <f>SUM(#REF!)</f>
        <v>#REF!</v>
      </c>
      <c r="W12" s="546" t="str">
        <f>IF(E11="N",$H$53,IF(E12="Y",0,"-"))</f>
        <v>-</v>
      </c>
      <c r="X12" s="191"/>
      <c r="Y12" s="191"/>
      <c r="Z12" s="191"/>
      <c r="AA12" s="191"/>
      <c r="AB12" s="191"/>
      <c r="AC12" s="192"/>
      <c r="AD12" s="719">
        <f>SUM(W12:AC14)</f>
        <v>0</v>
      </c>
      <c r="AE12" s="723"/>
      <c r="AF12" s="726"/>
      <c r="AG12" s="729"/>
      <c r="AH12" s="705"/>
      <c r="AI12" s="709"/>
      <c r="AJ12" s="710"/>
      <c r="AK12" s="320" t="str">
        <f>G12</f>
        <v/>
      </c>
      <c r="AL12" s="321" t="str">
        <f>P12</f>
        <v/>
      </c>
      <c r="AM12" s="121"/>
      <c r="AN12" s="121"/>
      <c r="AO12" s="121"/>
      <c r="AP12" s="121"/>
      <c r="AQ12" s="121"/>
    </row>
    <row r="13" spans="1:43" ht="18" customHeight="1" x14ac:dyDescent="0.25">
      <c r="A13" s="731"/>
      <c r="B13" s="658"/>
      <c r="C13" s="544"/>
      <c r="D13" s="562"/>
      <c r="E13" s="538"/>
      <c r="F13" s="186"/>
      <c r="G13" s="187" t="str">
        <f>IF(F13=0,"",LOOKUP(F13,Sailor_No,Sailor_Name))</f>
        <v/>
      </c>
      <c r="H13" s="193"/>
      <c r="I13" s="187" t="str">
        <f>IF(H13=0,"",LOOKUP(H13,Sailor_No,Sailor_Name))</f>
        <v/>
      </c>
      <c r="J13" s="567" t="s">
        <v>456</v>
      </c>
      <c r="K13" s="644">
        <f>IF(K11&lt;=15,K11,LOOKUP(K11,$I$53:$I$62,$L$53:$L$62))</f>
        <v>0</v>
      </c>
      <c r="L13" s="644">
        <f>IF(L11&lt;=15,L11,LOOKUP(L11,$I$53:$I$62,$L$53:$L$62))</f>
        <v>0</v>
      </c>
      <c r="M13" s="678">
        <f>IF(M11&lt;=15,M11,LOOKUP(M11,$I$53:$I$62,$L$53:$L$62))</f>
        <v>0</v>
      </c>
      <c r="N13" s="642"/>
      <c r="O13" s="202"/>
      <c r="P13" s="187" t="str">
        <f>IF(O13=0,"",LOOKUP(O13,Sailor_No,Sailor_Name))</f>
        <v/>
      </c>
      <c r="Q13" s="190"/>
      <c r="R13" s="187" t="str">
        <f>IF(Q13=0,"",LOOKUP(Q13,Sailor_No,Sailor_Name))</f>
        <v/>
      </c>
      <c r="S13" s="666">
        <f>IF(S11&lt;=15,S11,LOOKUP(S11,$I$53:$I$62,$L$53:$L$62))</f>
        <v>0</v>
      </c>
      <c r="T13" s="666">
        <f>IF(T11&lt;=15,T11,LOOKUP(T11,$I$53:$I$62,$L$53:$L$62))</f>
        <v>0</v>
      </c>
      <c r="U13" s="666">
        <f>IF(U11&lt;=15,U11,LOOKUP(U11,$I$53:$I$62,$L$53:$L$62))</f>
        <v>0</v>
      </c>
      <c r="V13" s="696"/>
      <c r="W13" s="547"/>
      <c r="X13" s="191"/>
      <c r="Y13" s="191"/>
      <c r="Z13" s="191"/>
      <c r="AA13" s="191"/>
      <c r="AB13" s="191"/>
      <c r="AC13" s="192"/>
      <c r="AD13" s="720"/>
      <c r="AE13" s="723"/>
      <c r="AF13" s="726"/>
      <c r="AG13" s="729"/>
      <c r="AH13" s="705"/>
      <c r="AI13" s="709"/>
      <c r="AJ13" s="710"/>
      <c r="AK13" s="322" t="str">
        <f>G13</f>
        <v/>
      </c>
      <c r="AL13" s="323" t="str">
        <f>P13</f>
        <v/>
      </c>
      <c r="AM13" s="121"/>
      <c r="AN13" s="121"/>
      <c r="AO13" s="121"/>
      <c r="AP13" s="121"/>
      <c r="AQ13" s="121"/>
    </row>
    <row r="14" spans="1:43" ht="18" customHeight="1" thickBot="1" x14ac:dyDescent="0.3">
      <c r="A14" s="731"/>
      <c r="B14" s="659"/>
      <c r="C14" s="545"/>
      <c r="D14" s="563"/>
      <c r="E14" s="539"/>
      <c r="F14" s="194"/>
      <c r="G14" s="195" t="str">
        <f>IF(F14=0,"",LOOKUP(F14,Sailor_No,Sailor_Name))</f>
        <v/>
      </c>
      <c r="H14" s="196"/>
      <c r="I14" s="195" t="str">
        <f>IF(H14=0,"",LOOKUP(H14,Sailor_No,Sailor_Name))</f>
        <v/>
      </c>
      <c r="J14" s="568"/>
      <c r="K14" s="645"/>
      <c r="L14" s="645"/>
      <c r="M14" s="668"/>
      <c r="N14" s="643"/>
      <c r="O14" s="207"/>
      <c r="P14" s="195" t="str">
        <f>IF(O14=0,"",LOOKUP(O14,Sailor_No,Sailor_Name))</f>
        <v/>
      </c>
      <c r="Q14" s="198"/>
      <c r="R14" s="195" t="str">
        <f>IF(Q14=0,"",LOOKUP(Q14,Sailor_No,Sailor_Name))</f>
        <v/>
      </c>
      <c r="S14" s="645"/>
      <c r="T14" s="645"/>
      <c r="U14" s="645"/>
      <c r="V14" s="697"/>
      <c r="W14" s="548"/>
      <c r="X14" s="199"/>
      <c r="Y14" s="199"/>
      <c r="Z14" s="199"/>
      <c r="AA14" s="199"/>
      <c r="AB14" s="199"/>
      <c r="AC14" s="200"/>
      <c r="AD14" s="734"/>
      <c r="AE14" s="724"/>
      <c r="AF14" s="727"/>
      <c r="AG14" s="730"/>
      <c r="AH14" s="706"/>
      <c r="AI14" s="711"/>
      <c r="AJ14" s="712"/>
      <c r="AK14" s="324" t="str">
        <f>G14</f>
        <v/>
      </c>
      <c r="AL14" s="325" t="str">
        <f>P14</f>
        <v/>
      </c>
      <c r="AM14" s="121"/>
      <c r="AN14" s="121"/>
      <c r="AO14" s="121"/>
      <c r="AP14" s="121"/>
      <c r="AQ14" s="121"/>
    </row>
    <row r="15" spans="1:43" ht="18" customHeight="1" x14ac:dyDescent="0.2">
      <c r="A15" s="731">
        <v>4</v>
      </c>
      <c r="B15" s="648" t="str">
        <f>LOOKUP(A15,Team_No,Team_Names_1)</f>
        <v>16s-2</v>
      </c>
      <c r="C15" s="543" t="str">
        <f>'Boat allocation &amp; OOD'!G7</f>
        <v>H11</v>
      </c>
      <c r="D15" s="561" t="str">
        <f>IF(C15=0,"",LOOKUP(C15,Hobie_No,Sail_No))</f>
        <v>681</v>
      </c>
      <c r="E15" s="537"/>
      <c r="F15" s="186"/>
      <c r="G15" s="187"/>
      <c r="H15" s="193"/>
      <c r="I15" s="187"/>
      <c r="J15" s="561" t="s">
        <v>1047</v>
      </c>
      <c r="K15" s="663"/>
      <c r="L15" s="663"/>
      <c r="M15" s="663"/>
      <c r="N15" s="641">
        <f>SUM(K17:M18)</f>
        <v>0</v>
      </c>
      <c r="O15" s="202"/>
      <c r="P15" s="187"/>
      <c r="Q15" s="190"/>
      <c r="R15" s="187"/>
      <c r="S15" s="690"/>
      <c r="T15" s="690"/>
      <c r="U15" s="690"/>
      <c r="V15" s="695">
        <f>SUM(S17:U18)</f>
        <v>0</v>
      </c>
      <c r="W15" s="204"/>
      <c r="X15" s="191"/>
      <c r="Y15" s="191"/>
      <c r="Z15" s="191"/>
      <c r="AA15" s="191"/>
      <c r="AB15" s="191"/>
      <c r="AC15" s="192"/>
      <c r="AD15" s="326"/>
      <c r="AE15" s="722">
        <f>N15</f>
        <v>0</v>
      </c>
      <c r="AF15" s="725">
        <f t="shared" ref="AF15" si="11">V15</f>
        <v>0</v>
      </c>
      <c r="AG15" s="728">
        <f t="shared" ref="AG15" si="12">SUM(AD15:AF18)</f>
        <v>0</v>
      </c>
      <c r="AH15" s="704">
        <f t="shared" ref="AH15" si="13">IF(AG15&gt;99,"-",(RANK(AG15,$AG$3:$AG$50,1)))</f>
        <v>1</v>
      </c>
      <c r="AI15" s="707"/>
      <c r="AJ15" s="708"/>
      <c r="AK15" s="717" t="str">
        <f>IF(B15=0,"",LOOKUP(A15,Team_No,Team_Names_2))</f>
        <v>16s-2</v>
      </c>
      <c r="AL15" s="718"/>
      <c r="AM15" s="121"/>
      <c r="AN15" s="121"/>
      <c r="AO15" s="121"/>
      <c r="AP15" s="121"/>
      <c r="AQ15" s="121"/>
    </row>
    <row r="16" spans="1:43" ht="18" customHeight="1" x14ac:dyDescent="0.25">
      <c r="A16" s="731"/>
      <c r="B16" s="649"/>
      <c r="C16" s="544"/>
      <c r="D16" s="562"/>
      <c r="E16" s="538"/>
      <c r="F16" s="186"/>
      <c r="G16" s="187" t="str">
        <f>IF(F16=0,"",LOOKUP(F16,Sailor_No,Sailor_Name))</f>
        <v/>
      </c>
      <c r="H16" s="193"/>
      <c r="I16" s="187" t="str">
        <f>IF(H16=0,"",LOOKUP(H16,Sailor_No,Sailor_Name))</f>
        <v/>
      </c>
      <c r="J16" s="569"/>
      <c r="K16" s="664"/>
      <c r="L16" s="664"/>
      <c r="M16" s="664"/>
      <c r="N16" s="642"/>
      <c r="O16" s="202"/>
      <c r="P16" s="187" t="str">
        <f>IF(O16=0,"",LOOKUP(O16,Sailor_No,Sailor_Name))</f>
        <v/>
      </c>
      <c r="Q16" s="190"/>
      <c r="R16" s="187" t="str">
        <f>IF(Q16=0,"",LOOKUP(Q16,Sailor_No,Sailor_Name))</f>
        <v/>
      </c>
      <c r="S16" s="691"/>
      <c r="T16" s="691"/>
      <c r="U16" s="691"/>
      <c r="V16" s="696" t="e">
        <f>SUM(#REF!)</f>
        <v>#REF!</v>
      </c>
      <c r="W16" s="546" t="str">
        <f>IF(E15="N",$H$53,IF(E16="Y",0,"-"))</f>
        <v>-</v>
      </c>
      <c r="X16" s="191"/>
      <c r="Y16" s="191"/>
      <c r="Z16" s="191"/>
      <c r="AA16" s="191"/>
      <c r="AB16" s="191"/>
      <c r="AC16" s="192"/>
      <c r="AD16" s="719">
        <f>SUM(W16:AC18)</f>
        <v>0</v>
      </c>
      <c r="AE16" s="723"/>
      <c r="AF16" s="726"/>
      <c r="AG16" s="729"/>
      <c r="AH16" s="705"/>
      <c r="AI16" s="709"/>
      <c r="AJ16" s="710"/>
      <c r="AK16" s="320" t="str">
        <f>G16</f>
        <v/>
      </c>
      <c r="AL16" s="321" t="str">
        <f>P16</f>
        <v/>
      </c>
      <c r="AM16" s="121"/>
      <c r="AN16" s="121"/>
      <c r="AO16" s="121"/>
      <c r="AP16" s="121"/>
      <c r="AQ16" s="121"/>
    </row>
    <row r="17" spans="1:43" ht="18" customHeight="1" x14ac:dyDescent="0.25">
      <c r="A17" s="731"/>
      <c r="B17" s="649"/>
      <c r="C17" s="544"/>
      <c r="D17" s="562"/>
      <c r="E17" s="538"/>
      <c r="F17" s="186"/>
      <c r="G17" s="187" t="str">
        <f>IF(F17=0,"",LOOKUP(F17,Sailor_No,Sailor_Name))</f>
        <v/>
      </c>
      <c r="H17" s="193"/>
      <c r="I17" s="187" t="str">
        <f>IF(H17=0,"",LOOKUP(H17,Sailor_No,Sailor_Name))</f>
        <v/>
      </c>
      <c r="J17" s="567" t="s">
        <v>456</v>
      </c>
      <c r="K17" s="644">
        <f>IF(K15&lt;=15,K15,LOOKUP(K15,$I$53:$I$62,$L$53:$L$62))</f>
        <v>0</v>
      </c>
      <c r="L17" s="644">
        <f>IF(L15&lt;=15,L15,LOOKUP(L15,$I$53:$I$62,$L$53:$L$62))</f>
        <v>0</v>
      </c>
      <c r="M17" s="678">
        <f>IF(M15&lt;=15,M15,LOOKUP(M15,$I$53:$I$62,$L$53:$L$62))</f>
        <v>0</v>
      </c>
      <c r="N17" s="642"/>
      <c r="O17" s="202"/>
      <c r="P17" s="187" t="str">
        <f>IF(O17=0,"",LOOKUP(O17,Sailor_No,Sailor_Name))</f>
        <v/>
      </c>
      <c r="Q17" s="190"/>
      <c r="R17" s="187" t="str">
        <f>IF(Q17=0,"",LOOKUP(Q17,Sailor_No,Sailor_Name))</f>
        <v/>
      </c>
      <c r="S17" s="666">
        <f>IF(S15&lt;=15,S15,LOOKUP(S15,$I$53:$I$62,$L$53:$L$62))</f>
        <v>0</v>
      </c>
      <c r="T17" s="666">
        <f>IF(T15&lt;=15,T15,LOOKUP(T15,$I$53:$I$62,$L$53:$L$62))</f>
        <v>0</v>
      </c>
      <c r="U17" s="666">
        <f>IF(U15&lt;=15,U15,LOOKUP(U15,$I$53:$I$62,$L$53:$L$62))</f>
        <v>0</v>
      </c>
      <c r="V17" s="696"/>
      <c r="W17" s="547"/>
      <c r="X17" s="191"/>
      <c r="Y17" s="191"/>
      <c r="Z17" s="191"/>
      <c r="AA17" s="191"/>
      <c r="AB17" s="191"/>
      <c r="AC17" s="192"/>
      <c r="AD17" s="720"/>
      <c r="AE17" s="723"/>
      <c r="AF17" s="726"/>
      <c r="AG17" s="729"/>
      <c r="AH17" s="705"/>
      <c r="AI17" s="709"/>
      <c r="AJ17" s="710"/>
      <c r="AK17" s="322" t="str">
        <f>G17</f>
        <v/>
      </c>
      <c r="AL17" s="323" t="str">
        <f>P17</f>
        <v/>
      </c>
      <c r="AM17" s="121"/>
      <c r="AN17" s="121"/>
      <c r="AO17" s="121"/>
      <c r="AP17" s="121"/>
      <c r="AQ17" s="121"/>
    </row>
    <row r="18" spans="1:43" ht="18" customHeight="1" thickBot="1" x14ac:dyDescent="0.3">
      <c r="A18" s="731"/>
      <c r="B18" s="650"/>
      <c r="C18" s="545"/>
      <c r="D18" s="563"/>
      <c r="E18" s="539"/>
      <c r="F18" s="194"/>
      <c r="G18" s="195" t="str">
        <f>IF(F18=0,"",LOOKUP(F18,Sailor_No,Sailor_Name))</f>
        <v/>
      </c>
      <c r="H18" s="196"/>
      <c r="I18" s="195" t="str">
        <f>IF(H18=0,"",LOOKUP(H18,Sailor_No,Sailor_Name))</f>
        <v/>
      </c>
      <c r="J18" s="568"/>
      <c r="K18" s="645"/>
      <c r="L18" s="645"/>
      <c r="M18" s="668"/>
      <c r="N18" s="643"/>
      <c r="O18" s="207"/>
      <c r="P18" s="195" t="str">
        <f>IF(O18=0,"",LOOKUP(O18,Sailor_No,Sailor_Name))</f>
        <v/>
      </c>
      <c r="Q18" s="198"/>
      <c r="R18" s="195" t="str">
        <f>IF(Q18=0,"",LOOKUP(Q18,Sailor_No,Sailor_Name))</f>
        <v/>
      </c>
      <c r="S18" s="645"/>
      <c r="T18" s="645"/>
      <c r="U18" s="645"/>
      <c r="V18" s="697"/>
      <c r="W18" s="548"/>
      <c r="X18" s="191"/>
      <c r="Y18" s="191"/>
      <c r="Z18" s="191"/>
      <c r="AA18" s="191"/>
      <c r="AB18" s="191"/>
      <c r="AC18" s="192"/>
      <c r="AD18" s="733"/>
      <c r="AE18" s="724"/>
      <c r="AF18" s="727"/>
      <c r="AG18" s="730"/>
      <c r="AH18" s="706"/>
      <c r="AI18" s="711"/>
      <c r="AJ18" s="712"/>
      <c r="AK18" s="327" t="str">
        <f>G18</f>
        <v/>
      </c>
      <c r="AL18" s="328" t="str">
        <f>P18</f>
        <v/>
      </c>
      <c r="AM18" s="121"/>
      <c r="AN18" s="121"/>
      <c r="AO18" s="121"/>
      <c r="AP18" s="121"/>
      <c r="AQ18" s="121"/>
    </row>
    <row r="19" spans="1:43" ht="18" customHeight="1" x14ac:dyDescent="0.2">
      <c r="A19" s="731">
        <v>5</v>
      </c>
      <c r="B19" s="651" t="str">
        <f>LOOKUP(A19,Team_No,Team_Names_1)</f>
        <v>16s-3</v>
      </c>
      <c r="C19" s="543" t="str">
        <f>'Boat allocation &amp; OOD'!G8</f>
        <v>H16</v>
      </c>
      <c r="D19" s="561" t="str">
        <f>IF(C19=0,"",LOOKUP(C19,Hobie_No,Sail_No))</f>
        <v>258</v>
      </c>
      <c r="E19" s="537"/>
      <c r="F19" s="210"/>
      <c r="G19" s="211"/>
      <c r="H19" s="212"/>
      <c r="I19" s="211"/>
      <c r="J19" s="646" t="s">
        <v>1047</v>
      </c>
      <c r="K19" s="684"/>
      <c r="L19" s="684"/>
      <c r="M19" s="736"/>
      <c r="N19" s="641">
        <f>SUM(K21:M22)</f>
        <v>0</v>
      </c>
      <c r="O19" s="213"/>
      <c r="P19" s="211"/>
      <c r="Q19" s="214"/>
      <c r="R19" s="211"/>
      <c r="S19" s="690"/>
      <c r="T19" s="690"/>
      <c r="U19" s="690"/>
      <c r="V19" s="695">
        <f>SUM(S21:U22)</f>
        <v>0</v>
      </c>
      <c r="W19" s="216"/>
      <c r="X19" s="217"/>
      <c r="Y19" s="217"/>
      <c r="Z19" s="217"/>
      <c r="AA19" s="217"/>
      <c r="AB19" s="217"/>
      <c r="AC19" s="218"/>
      <c r="AD19" s="329"/>
      <c r="AE19" s="722">
        <f>N19</f>
        <v>0</v>
      </c>
      <c r="AF19" s="725">
        <f t="shared" ref="AF19" si="14">V19</f>
        <v>0</v>
      </c>
      <c r="AG19" s="728">
        <f t="shared" ref="AG19" si="15">SUM(AD19:AF22)</f>
        <v>0</v>
      </c>
      <c r="AH19" s="704">
        <f t="shared" ref="AH19" si="16">IF(AG19&gt;99,"-",(RANK(AG19,$AG$3:$AG$50,1)))</f>
        <v>1</v>
      </c>
      <c r="AI19" s="707"/>
      <c r="AJ19" s="708"/>
      <c r="AK19" s="717" t="str">
        <f>IF(B19=0,"",LOOKUP(A19,Team_No,Team_Names_2))</f>
        <v>16s-3</v>
      </c>
      <c r="AL19" s="718"/>
      <c r="AM19" s="121"/>
      <c r="AN19" s="121"/>
      <c r="AO19" s="121"/>
      <c r="AP19" s="121"/>
      <c r="AQ19" s="121"/>
    </row>
    <row r="20" spans="1:43" ht="18" customHeight="1" x14ac:dyDescent="0.25">
      <c r="A20" s="731"/>
      <c r="B20" s="652"/>
      <c r="C20" s="544"/>
      <c r="D20" s="562"/>
      <c r="E20" s="538"/>
      <c r="F20" s="186"/>
      <c r="G20" s="187" t="str">
        <f>IF(F20=0,"",LOOKUP(F20,Sailor_No,Sailor_Name))</f>
        <v/>
      </c>
      <c r="H20" s="193"/>
      <c r="I20" s="187" t="str">
        <f>IF(H20=0,"",LOOKUP(H20,Sailor_No,Sailor_Name))</f>
        <v/>
      </c>
      <c r="J20" s="647"/>
      <c r="K20" s="685"/>
      <c r="L20" s="685"/>
      <c r="M20" s="737"/>
      <c r="N20" s="642"/>
      <c r="O20" s="202"/>
      <c r="P20" s="187" t="str">
        <f>IF(O20=0,"",LOOKUP(O20,Sailor_No,Sailor_Name))</f>
        <v/>
      </c>
      <c r="Q20" s="190"/>
      <c r="R20" s="187" t="str">
        <f>IF(Q20=0,"",LOOKUP(Q20,Sailor_No,Sailor_Name))</f>
        <v/>
      </c>
      <c r="S20" s="691"/>
      <c r="T20" s="693"/>
      <c r="U20" s="693"/>
      <c r="V20" s="696" t="e">
        <f>SUM(#REF!)</f>
        <v>#REF!</v>
      </c>
      <c r="W20" s="546" t="str">
        <f>IF(E19="N",$H$53,IF(E20="Y",0,"-"))</f>
        <v>-</v>
      </c>
      <c r="X20" s="191"/>
      <c r="Y20" s="191"/>
      <c r="Z20" s="191"/>
      <c r="AA20" s="191"/>
      <c r="AB20" s="191"/>
      <c r="AC20" s="192"/>
      <c r="AD20" s="719">
        <f>SUM(W20:AC22)</f>
        <v>0</v>
      </c>
      <c r="AE20" s="723"/>
      <c r="AF20" s="726"/>
      <c r="AG20" s="729"/>
      <c r="AH20" s="705"/>
      <c r="AI20" s="709"/>
      <c r="AJ20" s="710"/>
      <c r="AK20" s="320" t="str">
        <f>G20</f>
        <v/>
      </c>
      <c r="AL20" s="321" t="str">
        <f>P20</f>
        <v/>
      </c>
      <c r="AM20" s="121"/>
      <c r="AN20" s="121"/>
      <c r="AO20" s="121"/>
      <c r="AP20" s="121"/>
      <c r="AQ20" s="121"/>
    </row>
    <row r="21" spans="1:43" ht="18" customHeight="1" x14ac:dyDescent="0.25">
      <c r="A21" s="731"/>
      <c r="B21" s="652"/>
      <c r="C21" s="544"/>
      <c r="D21" s="562"/>
      <c r="E21" s="538"/>
      <c r="F21" s="186"/>
      <c r="G21" s="187" t="str">
        <f>IF(F21=0,"",LOOKUP(F21,Sailor_No,Sailor_Name))</f>
        <v/>
      </c>
      <c r="H21" s="193"/>
      <c r="I21" s="187" t="str">
        <f>IF(H21=0,"",LOOKUP(H21,Sailor_No,Sailor_Name))</f>
        <v/>
      </c>
      <c r="J21" s="567" t="s">
        <v>456</v>
      </c>
      <c r="K21" s="644">
        <f>IF(K19&lt;=15,K19,LOOKUP(K19,$I$53:$I$62,$L$53:$L$62))</f>
        <v>0</v>
      </c>
      <c r="L21" s="644">
        <f>IF(L19&lt;=15,L19,LOOKUP(L19,$I$53:$I$62,$L$53:$L$62))</f>
        <v>0</v>
      </c>
      <c r="M21" s="678">
        <f>IF(M19&lt;=15,M19,LOOKUP(M19,$I$53:$I$62,$L$53:$L$62))</f>
        <v>0</v>
      </c>
      <c r="N21" s="642"/>
      <c r="O21" s="202"/>
      <c r="P21" s="187" t="str">
        <f>IF(O21=0,"",LOOKUP(O21,Sailor_No,Sailor_Name))</f>
        <v/>
      </c>
      <c r="Q21" s="190"/>
      <c r="R21" s="187" t="str">
        <f>IF(Q21=0,"",LOOKUP(Q21,Sailor_No,Sailor_Name))</f>
        <v/>
      </c>
      <c r="S21" s="666">
        <f>IF(S19&lt;=15,S19,LOOKUP(S19,$I$53:$I$62,$L$53:$L$62))</f>
        <v>0</v>
      </c>
      <c r="T21" s="666">
        <f>IF(T19&lt;=15,T19,LOOKUP(T19,$I$53:$I$62,$L$53:$L$62))</f>
        <v>0</v>
      </c>
      <c r="U21" s="666">
        <f>IF(U19&lt;=15,U19,LOOKUP(U19,$I$53:$I$62,$L$53:$L$62))</f>
        <v>0</v>
      </c>
      <c r="V21" s="696"/>
      <c r="W21" s="547"/>
      <c r="X21" s="191"/>
      <c r="Y21" s="191"/>
      <c r="Z21" s="191"/>
      <c r="AA21" s="191"/>
      <c r="AB21" s="191"/>
      <c r="AC21" s="192"/>
      <c r="AD21" s="720"/>
      <c r="AE21" s="723"/>
      <c r="AF21" s="726"/>
      <c r="AG21" s="729"/>
      <c r="AH21" s="705"/>
      <c r="AI21" s="709"/>
      <c r="AJ21" s="710"/>
      <c r="AK21" s="322" t="str">
        <f>G21</f>
        <v/>
      </c>
      <c r="AL21" s="323" t="str">
        <f>P21</f>
        <v/>
      </c>
      <c r="AM21" s="121"/>
      <c r="AN21" s="121"/>
      <c r="AO21" s="121"/>
      <c r="AP21" s="121"/>
      <c r="AQ21" s="121"/>
    </row>
    <row r="22" spans="1:43" ht="18" customHeight="1" thickBot="1" x14ac:dyDescent="0.3">
      <c r="A22" s="731"/>
      <c r="B22" s="653"/>
      <c r="C22" s="545"/>
      <c r="D22" s="563"/>
      <c r="E22" s="539"/>
      <c r="F22" s="194"/>
      <c r="G22" s="195" t="str">
        <f>IF(F22=0,"",LOOKUP(F22,Sailor_No,Sailor_Name))</f>
        <v/>
      </c>
      <c r="H22" s="196"/>
      <c r="I22" s="195" t="str">
        <f>IF(H22=0,"",LOOKUP(H22,Sailor_No,Sailor_Name))</f>
        <v/>
      </c>
      <c r="J22" s="568"/>
      <c r="K22" s="645"/>
      <c r="L22" s="645"/>
      <c r="M22" s="668"/>
      <c r="N22" s="643"/>
      <c r="O22" s="207"/>
      <c r="P22" s="195" t="str">
        <f>IF(O22=0,"",LOOKUP(O22,Sailor_No,Sailor_Name))</f>
        <v/>
      </c>
      <c r="Q22" s="198"/>
      <c r="R22" s="195" t="str">
        <f>IF(Q22=0,"",LOOKUP(Q22,Sailor_No,Sailor_Name))</f>
        <v/>
      </c>
      <c r="S22" s="645"/>
      <c r="T22" s="645"/>
      <c r="U22" s="645"/>
      <c r="V22" s="697"/>
      <c r="W22" s="548"/>
      <c r="X22" s="191"/>
      <c r="Y22" s="191"/>
      <c r="Z22" s="191"/>
      <c r="AA22" s="191"/>
      <c r="AB22" s="191"/>
      <c r="AC22" s="192"/>
      <c r="AD22" s="733"/>
      <c r="AE22" s="724"/>
      <c r="AF22" s="727"/>
      <c r="AG22" s="730"/>
      <c r="AH22" s="706"/>
      <c r="AI22" s="711"/>
      <c r="AJ22" s="712"/>
      <c r="AK22" s="327" t="str">
        <f>G22</f>
        <v/>
      </c>
      <c r="AL22" s="328" t="str">
        <f>P22</f>
        <v/>
      </c>
      <c r="AM22" s="121"/>
      <c r="AN22" s="121"/>
      <c r="AO22" s="121"/>
      <c r="AP22" s="121"/>
      <c r="AQ22" s="121"/>
    </row>
    <row r="23" spans="1:43" ht="18" customHeight="1" x14ac:dyDescent="0.2">
      <c r="A23" s="731">
        <v>6</v>
      </c>
      <c r="B23" s="549" t="str">
        <f>LOOKUP(A23,Team_No,Team_Names_1)</f>
        <v>Giants</v>
      </c>
      <c r="C23" s="543" t="str">
        <f>'Boat allocation &amp; OOD'!G9</f>
        <v>H13</v>
      </c>
      <c r="D23" s="561" t="str">
        <f>IF(C23=0,"",LOOKUP(C23,Hobie_No,Sail_No))</f>
        <v>658</v>
      </c>
      <c r="E23" s="537"/>
      <c r="F23" s="210"/>
      <c r="G23" s="211"/>
      <c r="H23" s="212"/>
      <c r="I23" s="211"/>
      <c r="J23" s="561" t="s">
        <v>1047</v>
      </c>
      <c r="K23" s="663"/>
      <c r="L23" s="663"/>
      <c r="M23" s="663"/>
      <c r="N23" s="641">
        <f>SUM(K25:M26)</f>
        <v>0</v>
      </c>
      <c r="O23" s="213"/>
      <c r="P23" s="211"/>
      <c r="Q23" s="214"/>
      <c r="R23" s="211"/>
      <c r="S23" s="690"/>
      <c r="T23" s="690"/>
      <c r="U23" s="690"/>
      <c r="V23" s="695">
        <f>SUM(S25:U26)</f>
        <v>0</v>
      </c>
      <c r="W23" s="216"/>
      <c r="X23" s="217"/>
      <c r="Y23" s="217"/>
      <c r="Z23" s="217"/>
      <c r="AA23" s="217"/>
      <c r="AB23" s="217"/>
      <c r="AC23" s="218"/>
      <c r="AD23" s="329"/>
      <c r="AE23" s="722">
        <f>N23</f>
        <v>0</v>
      </c>
      <c r="AF23" s="725">
        <f t="shared" ref="AF23" si="17">V23</f>
        <v>0</v>
      </c>
      <c r="AG23" s="728">
        <f t="shared" ref="AG23" si="18">SUM(AD23:AF26)</f>
        <v>0</v>
      </c>
      <c r="AH23" s="704">
        <f t="shared" ref="AH23" si="19">IF(AG23&gt;99,"-",(RANK(AG23,$AG$3:$AG$50,1)))</f>
        <v>1</v>
      </c>
      <c r="AI23" s="707"/>
      <c r="AJ23" s="708"/>
      <c r="AK23" s="717" t="str">
        <f>IF(B23=0,"",LOOKUP(A23,Team_No,Team_Names_2))</f>
        <v>Giants</v>
      </c>
      <c r="AL23" s="718"/>
      <c r="AM23" s="121"/>
      <c r="AN23" s="121"/>
      <c r="AO23" s="121"/>
      <c r="AP23" s="121"/>
      <c r="AQ23" s="121"/>
    </row>
    <row r="24" spans="1:43" ht="18" customHeight="1" x14ac:dyDescent="0.25">
      <c r="A24" s="731"/>
      <c r="B24" s="550"/>
      <c r="C24" s="544"/>
      <c r="D24" s="562"/>
      <c r="E24" s="538"/>
      <c r="F24" s="186"/>
      <c r="G24" s="187" t="str">
        <f>IF(F24=0,"",LOOKUP(F24,Sailor_No,Sailor_Name))</f>
        <v/>
      </c>
      <c r="H24" s="193"/>
      <c r="I24" s="187" t="str">
        <f>IF(H24=0,"",LOOKUP(H24,Sailor_No,Sailor_Name))</f>
        <v/>
      </c>
      <c r="J24" s="569"/>
      <c r="K24" s="664"/>
      <c r="L24" s="664"/>
      <c r="M24" s="664"/>
      <c r="N24" s="642"/>
      <c r="O24" s="202"/>
      <c r="P24" s="187" t="str">
        <f>IF(O24=0,"",LOOKUP(O24,Sailor_No,Sailor_Name))</f>
        <v/>
      </c>
      <c r="Q24" s="190"/>
      <c r="R24" s="187" t="str">
        <f>IF(Q24=0,"",LOOKUP(Q24,Sailor_No,Sailor_Name))</f>
        <v/>
      </c>
      <c r="S24" s="691"/>
      <c r="T24" s="691"/>
      <c r="U24" s="691"/>
      <c r="V24" s="696" t="e">
        <f>SUM(#REF!)</f>
        <v>#REF!</v>
      </c>
      <c r="W24" s="546" t="str">
        <f>IF(E23="N",$H$53,IF(E24="Y",0,"-"))</f>
        <v>-</v>
      </c>
      <c r="X24" s="191"/>
      <c r="Y24" s="191"/>
      <c r="Z24" s="191"/>
      <c r="AA24" s="191"/>
      <c r="AB24" s="191"/>
      <c r="AC24" s="192"/>
      <c r="AD24" s="719">
        <f>SUM(W24:AC26)</f>
        <v>0</v>
      </c>
      <c r="AE24" s="723"/>
      <c r="AF24" s="726"/>
      <c r="AG24" s="729"/>
      <c r="AH24" s="705"/>
      <c r="AI24" s="709"/>
      <c r="AJ24" s="710"/>
      <c r="AK24" s="320" t="str">
        <f>G24</f>
        <v/>
      </c>
      <c r="AL24" s="321" t="str">
        <f>P24</f>
        <v/>
      </c>
      <c r="AM24" s="121"/>
      <c r="AN24" s="121"/>
      <c r="AO24" s="121"/>
      <c r="AP24" s="121"/>
      <c r="AQ24" s="121"/>
    </row>
    <row r="25" spans="1:43" ht="18" customHeight="1" x14ac:dyDescent="0.25">
      <c r="A25" s="731"/>
      <c r="B25" s="550"/>
      <c r="C25" s="544"/>
      <c r="D25" s="562"/>
      <c r="E25" s="538"/>
      <c r="F25" s="186"/>
      <c r="G25" s="187" t="str">
        <f>IF(F25=0,"",LOOKUP(F25,Sailor_No,Sailor_Name))</f>
        <v/>
      </c>
      <c r="H25" s="193"/>
      <c r="I25" s="187" t="str">
        <f>IF(H25=0,"",LOOKUP(H25,Sailor_No,Sailor_Name))</f>
        <v/>
      </c>
      <c r="J25" s="567" t="s">
        <v>456</v>
      </c>
      <c r="K25" s="644">
        <f>IF(K23&lt;=15,K23,LOOKUP(K23,$I$53:$I$62,$L$53:$L$62))</f>
        <v>0</v>
      </c>
      <c r="L25" s="644">
        <f>IF(L23&lt;=15,L23,LOOKUP(L23,$I$53:$I$62,$L$53:$L$62))</f>
        <v>0</v>
      </c>
      <c r="M25" s="644">
        <f>IF(M23&lt;=15,M23,LOOKUP(M23,$I$53:$I$62,$L$53:$L$62))</f>
        <v>0</v>
      </c>
      <c r="N25" s="642"/>
      <c r="O25" s="202"/>
      <c r="P25" s="187" t="str">
        <f>IF(O25=0,"",LOOKUP(O25,Sailor_No,Sailor_Name))</f>
        <v/>
      </c>
      <c r="Q25" s="190"/>
      <c r="R25" s="187" t="str">
        <f>IF(Q25=0,"",LOOKUP(Q25,Sailor_No,Sailor_Name))</f>
        <v/>
      </c>
      <c r="S25" s="666">
        <f>IF(S23&lt;=15,S23,LOOKUP(S23,$I$53:$I$62,$L$53:$L$62))</f>
        <v>0</v>
      </c>
      <c r="T25" s="666">
        <f>IF(T23&lt;=15,T23,LOOKUP(T23,$I$53:$I$62,$L$53:$L$62))</f>
        <v>0</v>
      </c>
      <c r="U25" s="666">
        <f>IF(U23&lt;=15,U23,LOOKUP(U23,$I$53:$I$62,$L$53:$L$62))</f>
        <v>0</v>
      </c>
      <c r="V25" s="696"/>
      <c r="W25" s="547"/>
      <c r="X25" s="191"/>
      <c r="Y25" s="191"/>
      <c r="Z25" s="191"/>
      <c r="AA25" s="191"/>
      <c r="AB25" s="191"/>
      <c r="AC25" s="192"/>
      <c r="AD25" s="720"/>
      <c r="AE25" s="723"/>
      <c r="AF25" s="726"/>
      <c r="AG25" s="729"/>
      <c r="AH25" s="705"/>
      <c r="AI25" s="709"/>
      <c r="AJ25" s="710"/>
      <c r="AK25" s="322" t="str">
        <f>G25</f>
        <v/>
      </c>
      <c r="AL25" s="323" t="str">
        <f>P25</f>
        <v/>
      </c>
      <c r="AM25" s="121"/>
      <c r="AN25" s="121"/>
      <c r="AO25" s="121"/>
      <c r="AP25" s="121"/>
      <c r="AQ25" s="121"/>
    </row>
    <row r="26" spans="1:43" ht="18" customHeight="1" thickBot="1" x14ac:dyDescent="0.3">
      <c r="A26" s="731"/>
      <c r="B26" s="551"/>
      <c r="C26" s="545"/>
      <c r="D26" s="563"/>
      <c r="E26" s="539"/>
      <c r="F26" s="186"/>
      <c r="G26" s="187" t="str">
        <f>IF(F26=0,"",LOOKUP(F26,Sailor_No,Sailor_Name))</f>
        <v/>
      </c>
      <c r="H26" s="193"/>
      <c r="I26" s="187" t="str">
        <f>IF(H26=0,"",LOOKUP(H26,Sailor_No,Sailor_Name))</f>
        <v/>
      </c>
      <c r="J26" s="568"/>
      <c r="K26" s="645"/>
      <c r="L26" s="645"/>
      <c r="M26" s="645"/>
      <c r="N26" s="643"/>
      <c r="O26" s="202"/>
      <c r="P26" s="187" t="str">
        <f>IF(O26=0,"",LOOKUP(O26,Sailor_No,Sailor_Name))</f>
        <v/>
      </c>
      <c r="Q26" s="190"/>
      <c r="R26" s="187" t="str">
        <f>IF(Q26=0,"",LOOKUP(Q26,Sailor_No,Sailor_Name))</f>
        <v/>
      </c>
      <c r="S26" s="645"/>
      <c r="T26" s="645"/>
      <c r="U26" s="645"/>
      <c r="V26" s="697"/>
      <c r="W26" s="548"/>
      <c r="X26" s="191"/>
      <c r="Y26" s="191"/>
      <c r="Z26" s="191"/>
      <c r="AA26" s="191"/>
      <c r="AB26" s="191"/>
      <c r="AC26" s="192"/>
      <c r="AD26" s="733"/>
      <c r="AE26" s="724"/>
      <c r="AF26" s="727"/>
      <c r="AG26" s="730"/>
      <c r="AH26" s="706"/>
      <c r="AI26" s="711"/>
      <c r="AJ26" s="712"/>
      <c r="AK26" s="327" t="str">
        <f>G26</f>
        <v/>
      </c>
      <c r="AL26" s="328" t="str">
        <f>P26</f>
        <v/>
      </c>
      <c r="AM26" s="121"/>
      <c r="AN26" s="121"/>
      <c r="AO26" s="121"/>
      <c r="AP26" s="121"/>
      <c r="AQ26" s="121"/>
    </row>
    <row r="27" spans="1:43" ht="18" customHeight="1" x14ac:dyDescent="0.2">
      <c r="A27" s="731">
        <v>7</v>
      </c>
      <c r="B27" s="555" t="str">
        <f>LOOKUP(A27,Team_No,Team_Names_1)</f>
        <v>Titans</v>
      </c>
      <c r="C27" s="543" t="str">
        <f>'Boat allocation &amp; OOD'!G10</f>
        <v>H14</v>
      </c>
      <c r="D27" s="561" t="str">
        <f>IF(C27=0,"",LOOKUP(C27,Hobie_No,Sail_No))</f>
        <v>673</v>
      </c>
      <c r="E27" s="534"/>
      <c r="F27" s="210"/>
      <c r="G27" s="211"/>
      <c r="H27" s="212"/>
      <c r="I27" s="211"/>
      <c r="J27" s="561" t="s">
        <v>1047</v>
      </c>
      <c r="K27" s="663"/>
      <c r="L27" s="663"/>
      <c r="M27" s="663"/>
      <c r="N27" s="641">
        <f>SUM(K29:M30)</f>
        <v>0</v>
      </c>
      <c r="O27" s="213"/>
      <c r="P27" s="211"/>
      <c r="Q27" s="214"/>
      <c r="R27" s="211"/>
      <c r="S27" s="692"/>
      <c r="T27" s="692"/>
      <c r="U27" s="692"/>
      <c r="V27" s="695">
        <f>SUM(S29:U30)</f>
        <v>0</v>
      </c>
      <c r="W27" s="216"/>
      <c r="X27" s="217"/>
      <c r="Y27" s="217"/>
      <c r="Z27" s="217"/>
      <c r="AA27" s="217"/>
      <c r="AB27" s="217"/>
      <c r="AC27" s="218"/>
      <c r="AD27" s="329"/>
      <c r="AE27" s="722">
        <f>N27</f>
        <v>0</v>
      </c>
      <c r="AF27" s="725">
        <f t="shared" ref="AF27" si="20">V27</f>
        <v>0</v>
      </c>
      <c r="AG27" s="728">
        <f t="shared" ref="AG27" si="21">SUM(AD27:AF30)</f>
        <v>0</v>
      </c>
      <c r="AH27" s="704">
        <f t="shared" ref="AH27" si="22">IF(AG27&gt;99,"-",(RANK(AG27,$AG$3:$AG$50,1)))</f>
        <v>1</v>
      </c>
      <c r="AI27" s="707"/>
      <c r="AJ27" s="708"/>
      <c r="AK27" s="717" t="str">
        <f>IF(B27=0,"",LOOKUP(A27,Team_No,Team_Names_2))</f>
        <v>Titans</v>
      </c>
      <c r="AL27" s="718"/>
      <c r="AM27" s="121"/>
      <c r="AN27" s="121"/>
      <c r="AO27" s="121"/>
      <c r="AP27" s="121"/>
      <c r="AQ27" s="121"/>
    </row>
    <row r="28" spans="1:43" ht="18" customHeight="1" x14ac:dyDescent="0.25">
      <c r="A28" s="731"/>
      <c r="B28" s="556"/>
      <c r="C28" s="544"/>
      <c r="D28" s="562"/>
      <c r="E28" s="535"/>
      <c r="F28" s="186"/>
      <c r="G28" s="187" t="str">
        <f>IF(F28=0,"",LOOKUP(F28,Sailor_No,Sailor_Name))</f>
        <v/>
      </c>
      <c r="H28" s="193"/>
      <c r="I28" s="187" t="str">
        <f>IF(H28=0,"",LOOKUP(H28,Sailor_No,Sailor_Name))</f>
        <v/>
      </c>
      <c r="J28" s="569"/>
      <c r="K28" s="664"/>
      <c r="L28" s="664"/>
      <c r="M28" s="664"/>
      <c r="N28" s="642"/>
      <c r="O28" s="202"/>
      <c r="P28" s="187" t="str">
        <f>IF(O28=0,"",LOOKUP(O28,Sailor_No,Sailor_Name))</f>
        <v/>
      </c>
      <c r="Q28" s="190"/>
      <c r="R28" s="187" t="str">
        <f>IF(Q28=0,"",LOOKUP(Q28,Sailor_No,Sailor_Name))</f>
        <v/>
      </c>
      <c r="S28" s="691"/>
      <c r="T28" s="691"/>
      <c r="U28" s="691"/>
      <c r="V28" s="696" t="e">
        <f>SUM(#REF!)</f>
        <v>#REF!</v>
      </c>
      <c r="W28" s="546" t="str">
        <f>IF(E27="N",$H$53,IF(E28="Y",0,"-"))</f>
        <v>-</v>
      </c>
      <c r="X28" s="191"/>
      <c r="Y28" s="191"/>
      <c r="Z28" s="191"/>
      <c r="AA28" s="191"/>
      <c r="AB28" s="191"/>
      <c r="AC28" s="192"/>
      <c r="AD28" s="719">
        <f>SUM(W28:AC30)</f>
        <v>0</v>
      </c>
      <c r="AE28" s="723"/>
      <c r="AF28" s="726"/>
      <c r="AG28" s="729"/>
      <c r="AH28" s="705"/>
      <c r="AI28" s="709"/>
      <c r="AJ28" s="710"/>
      <c r="AK28" s="320" t="str">
        <f>G28</f>
        <v/>
      </c>
      <c r="AL28" s="321" t="str">
        <f>P28</f>
        <v/>
      </c>
      <c r="AM28" s="121"/>
      <c r="AN28" s="121"/>
      <c r="AO28" s="121"/>
      <c r="AP28" s="121"/>
      <c r="AQ28" s="121"/>
    </row>
    <row r="29" spans="1:43" ht="18" customHeight="1" x14ac:dyDescent="0.25">
      <c r="A29" s="731"/>
      <c r="B29" s="556"/>
      <c r="C29" s="544"/>
      <c r="D29" s="562"/>
      <c r="E29" s="535"/>
      <c r="F29" s="186"/>
      <c r="G29" s="187" t="str">
        <f>IF(F29=0,"",LOOKUP(F29,Sailor_No,Sailor_Name))</f>
        <v/>
      </c>
      <c r="H29" s="193"/>
      <c r="I29" s="187" t="str">
        <f>IF(H29=0,"",LOOKUP(H29,Sailor_No,Sailor_Name))</f>
        <v/>
      </c>
      <c r="J29" s="567" t="s">
        <v>456</v>
      </c>
      <c r="K29" s="644">
        <f>IF(K27&lt;=15,K27,LOOKUP(K27,$I$53:$I$62,$L$53:$L$62))</f>
        <v>0</v>
      </c>
      <c r="L29" s="644">
        <f>IF(L27&lt;=15,L27,LOOKUP(L27,$I$53:$I$62,$L$53:$L$62))</f>
        <v>0</v>
      </c>
      <c r="M29" s="644">
        <f>IF(M27&lt;=15,M27,LOOKUP(M27,$I$53:$I$62,$L$53:$L$62))</f>
        <v>0</v>
      </c>
      <c r="N29" s="642"/>
      <c r="O29" s="202"/>
      <c r="P29" s="187" t="str">
        <f>IF(O29=0,"",LOOKUP(O29,Sailor_No,Sailor_Name))</f>
        <v/>
      </c>
      <c r="Q29" s="190"/>
      <c r="R29" s="187" t="str">
        <f>IF(Q29=0,"",LOOKUP(Q29,Sailor_No,Sailor_Name))</f>
        <v/>
      </c>
      <c r="S29" s="666">
        <f>IF(S27&lt;=15,S27,LOOKUP(S27,$I$53:$I$62,$L$53:$L$62))</f>
        <v>0</v>
      </c>
      <c r="T29" s="666">
        <f>IF(T27&lt;=15,T27,LOOKUP(T27,$I$53:$I$62,$L$53:$L$62))</f>
        <v>0</v>
      </c>
      <c r="U29" s="666">
        <f>IF(U27&lt;=15,U27,LOOKUP(U27,$I$53:$I$62,$L$53:$L$62))</f>
        <v>0</v>
      </c>
      <c r="V29" s="696"/>
      <c r="W29" s="547"/>
      <c r="X29" s="191"/>
      <c r="Y29" s="191"/>
      <c r="Z29" s="191"/>
      <c r="AA29" s="191"/>
      <c r="AB29" s="191"/>
      <c r="AC29" s="192"/>
      <c r="AD29" s="720"/>
      <c r="AE29" s="723"/>
      <c r="AF29" s="726"/>
      <c r="AG29" s="729"/>
      <c r="AH29" s="705"/>
      <c r="AI29" s="709"/>
      <c r="AJ29" s="710"/>
      <c r="AK29" s="322" t="str">
        <f>G29</f>
        <v/>
      </c>
      <c r="AL29" s="323" t="str">
        <f>P29</f>
        <v/>
      </c>
      <c r="AM29" s="121"/>
      <c r="AN29" s="121"/>
      <c r="AO29" s="121"/>
      <c r="AP29" s="121"/>
      <c r="AQ29" s="121"/>
    </row>
    <row r="30" spans="1:43" ht="18" customHeight="1" thickBot="1" x14ac:dyDescent="0.3">
      <c r="A30" s="731"/>
      <c r="B30" s="557"/>
      <c r="C30" s="545"/>
      <c r="D30" s="563"/>
      <c r="E30" s="536"/>
      <c r="F30" s="186"/>
      <c r="G30" s="187" t="str">
        <f>IF(F30=0,"",LOOKUP(F30,Sailor_No,Sailor_Name))</f>
        <v/>
      </c>
      <c r="H30" s="193"/>
      <c r="I30" s="187" t="str">
        <f>IF(H30=0,"",LOOKUP(H30,Sailor_No,Sailor_Name))</f>
        <v/>
      </c>
      <c r="J30" s="568"/>
      <c r="K30" s="645"/>
      <c r="L30" s="645"/>
      <c r="M30" s="645"/>
      <c r="N30" s="643"/>
      <c r="O30" s="202"/>
      <c r="P30" s="187" t="str">
        <f>IF(O30=0,"",LOOKUP(O30,Sailor_No,Sailor_Name))</f>
        <v/>
      </c>
      <c r="Q30" s="190"/>
      <c r="R30" s="187" t="str">
        <f>IF(Q30=0,"",LOOKUP(Q30,Sailor_No,Sailor_Name))</f>
        <v/>
      </c>
      <c r="S30" s="645"/>
      <c r="T30" s="645"/>
      <c r="U30" s="645"/>
      <c r="V30" s="697"/>
      <c r="W30" s="548"/>
      <c r="X30" s="191"/>
      <c r="Y30" s="191"/>
      <c r="Z30" s="191"/>
      <c r="AA30" s="191"/>
      <c r="AB30" s="191"/>
      <c r="AC30" s="192"/>
      <c r="AD30" s="733"/>
      <c r="AE30" s="724"/>
      <c r="AF30" s="727"/>
      <c r="AG30" s="730"/>
      <c r="AH30" s="706"/>
      <c r="AI30" s="711"/>
      <c r="AJ30" s="712"/>
      <c r="AK30" s="327" t="str">
        <f>G30</f>
        <v/>
      </c>
      <c r="AL30" s="328" t="str">
        <f>P30</f>
        <v/>
      </c>
      <c r="AM30" s="121"/>
      <c r="AN30" s="121"/>
      <c r="AO30" s="121"/>
      <c r="AP30" s="121"/>
      <c r="AQ30" s="121"/>
    </row>
    <row r="31" spans="1:43" ht="18" customHeight="1" x14ac:dyDescent="0.2">
      <c r="A31" s="731">
        <v>8</v>
      </c>
      <c r="B31" s="564" t="str">
        <f>LOOKUP(A31,Team_No,Team_Names_1)</f>
        <v>Aeolus-1</v>
      </c>
      <c r="C31" s="735" t="str">
        <f>'Boat allocation &amp; OOD'!G11</f>
        <v>DD</v>
      </c>
      <c r="D31" s="561">
        <f>IF(C31=0,"",LOOKUP(C31,Hobie_No,Sail_No))</f>
        <v>682</v>
      </c>
      <c r="E31" s="537"/>
      <c r="F31" s="210"/>
      <c r="G31" s="211"/>
      <c r="H31" s="212"/>
      <c r="I31" s="211"/>
      <c r="J31" s="561" t="s">
        <v>1047</v>
      </c>
      <c r="K31" s="663"/>
      <c r="L31" s="663"/>
      <c r="M31" s="663"/>
      <c r="N31" s="641">
        <f>SUM(K33:M34)</f>
        <v>0</v>
      </c>
      <c r="O31" s="213"/>
      <c r="P31" s="211"/>
      <c r="Q31" s="214"/>
      <c r="R31" s="211"/>
      <c r="S31" s="690"/>
      <c r="T31" s="690"/>
      <c r="U31" s="690"/>
      <c r="V31" s="695">
        <f>SUM(S33:U34)</f>
        <v>0</v>
      </c>
      <c r="W31" s="216"/>
      <c r="X31" s="217"/>
      <c r="Y31" s="217"/>
      <c r="Z31" s="217"/>
      <c r="AA31" s="217"/>
      <c r="AB31" s="217"/>
      <c r="AC31" s="218"/>
      <c r="AD31" s="329"/>
      <c r="AE31" s="722">
        <f>N31</f>
        <v>0</v>
      </c>
      <c r="AF31" s="725">
        <f t="shared" ref="AF31" si="23">V31</f>
        <v>0</v>
      </c>
      <c r="AG31" s="728">
        <f t="shared" ref="AG31" si="24">SUM(AD31:AF34)</f>
        <v>0</v>
      </c>
      <c r="AH31" s="704">
        <f t="shared" ref="AH31" si="25">IF(AG31&gt;99,"-",(RANK(AG31,$AG$3:$AG$50,1)))</f>
        <v>1</v>
      </c>
      <c r="AI31" s="707"/>
      <c r="AJ31" s="708"/>
      <c r="AK31" s="717" t="str">
        <f>IF(B31=0,"",LOOKUP(A31,Team_No,Team_Names_2))</f>
        <v>Aeolus-1</v>
      </c>
      <c r="AL31" s="718"/>
      <c r="AM31" s="121"/>
      <c r="AN31" s="121"/>
      <c r="AO31" s="121"/>
      <c r="AP31" s="121"/>
      <c r="AQ31" s="121"/>
    </row>
    <row r="32" spans="1:43" ht="18" customHeight="1" x14ac:dyDescent="0.25">
      <c r="A32" s="731"/>
      <c r="B32" s="565"/>
      <c r="C32" s="544"/>
      <c r="D32" s="562"/>
      <c r="E32" s="538"/>
      <c r="F32" s="186"/>
      <c r="G32" s="187" t="str">
        <f>IF(F32=0,"",LOOKUP(F32,Sailor_No,Sailor_Name))</f>
        <v/>
      </c>
      <c r="H32" s="193"/>
      <c r="I32" s="187" t="str">
        <f>IF(H32=0,"",LOOKUP(H32,Sailor_No,Sailor_Name))</f>
        <v/>
      </c>
      <c r="J32" s="569"/>
      <c r="K32" s="664"/>
      <c r="L32" s="664"/>
      <c r="M32" s="664"/>
      <c r="N32" s="642"/>
      <c r="O32" s="202"/>
      <c r="P32" s="187" t="str">
        <f>IF(O32=0,"",LOOKUP(O32,Sailor_No,Sailor_Name))</f>
        <v/>
      </c>
      <c r="Q32" s="190"/>
      <c r="R32" s="187" t="str">
        <f>IF(Q32=0,"",LOOKUP(Q32,Sailor_No,Sailor_Name))</f>
        <v/>
      </c>
      <c r="S32" s="694"/>
      <c r="T32" s="693"/>
      <c r="U32" s="693"/>
      <c r="V32" s="696" t="e">
        <f>SUM(#REF!)</f>
        <v>#REF!</v>
      </c>
      <c r="W32" s="546" t="str">
        <f>IF(E31="N",$H$53,IF(E32="Y",0,"-"))</f>
        <v>-</v>
      </c>
      <c r="X32" s="191"/>
      <c r="Y32" s="191"/>
      <c r="Z32" s="191"/>
      <c r="AA32" s="191"/>
      <c r="AB32" s="191"/>
      <c r="AC32" s="192"/>
      <c r="AD32" s="719">
        <f>SUM(W32:AC34)</f>
        <v>0</v>
      </c>
      <c r="AE32" s="723"/>
      <c r="AF32" s="726"/>
      <c r="AG32" s="729"/>
      <c r="AH32" s="705"/>
      <c r="AI32" s="709"/>
      <c r="AJ32" s="710"/>
      <c r="AK32" s="320" t="str">
        <f>G32</f>
        <v/>
      </c>
      <c r="AL32" s="321" t="str">
        <f>P32</f>
        <v/>
      </c>
      <c r="AM32" s="121"/>
      <c r="AN32" s="121"/>
      <c r="AO32" s="121"/>
      <c r="AP32" s="121"/>
      <c r="AQ32" s="121"/>
    </row>
    <row r="33" spans="1:43" ht="18" customHeight="1" x14ac:dyDescent="0.25">
      <c r="A33" s="731"/>
      <c r="B33" s="565"/>
      <c r="C33" s="544"/>
      <c r="D33" s="562"/>
      <c r="E33" s="538"/>
      <c r="F33" s="186"/>
      <c r="G33" s="187" t="str">
        <f>IF(F33=0,"",LOOKUP(F33,Sailor_No,Sailor_Name))</f>
        <v/>
      </c>
      <c r="H33" s="193"/>
      <c r="I33" s="187" t="str">
        <f>IF(H33=0,"",LOOKUP(H33,Sailor_No,Sailor_Name))</f>
        <v/>
      </c>
      <c r="J33" s="567" t="s">
        <v>456</v>
      </c>
      <c r="K33" s="644">
        <f>IF(K31&lt;=15,K31,LOOKUP(K31,$I$53:$I$62,$L$53:$L$62))</f>
        <v>0</v>
      </c>
      <c r="L33" s="644">
        <f>IF(L31&lt;=15,L31,LOOKUP(L31,$I$53:$I$62,$L$53:$L$62))</f>
        <v>0</v>
      </c>
      <c r="M33" s="644">
        <f>IF(M31&lt;=15,M31,LOOKUP(M31,$I$53:$I$62,$L$53:$L$62))</f>
        <v>0</v>
      </c>
      <c r="N33" s="642"/>
      <c r="O33" s="202"/>
      <c r="P33" s="187" t="str">
        <f>IF(O33=0,"",LOOKUP(O33,Sailor_No,Sailor_Name))</f>
        <v/>
      </c>
      <c r="Q33" s="190"/>
      <c r="R33" s="187" t="str">
        <f>IF(Q33=0,"",LOOKUP(Q33,Sailor_No,Sailor_Name))</f>
        <v/>
      </c>
      <c r="S33" s="666">
        <f>IF(S31&lt;=15,S31,LOOKUP(S31,$I$53:$I$62,$L$53:$L$62))</f>
        <v>0</v>
      </c>
      <c r="T33" s="666">
        <f>IF(T31&lt;=15,T31,LOOKUP(T31,$I$53:$I$62,$L$53:$L$62))</f>
        <v>0</v>
      </c>
      <c r="U33" s="666">
        <f>IF(U31&lt;=15,U31,LOOKUP(U31,$I$53:$I$62,$L$53:$L$62))</f>
        <v>0</v>
      </c>
      <c r="V33" s="696"/>
      <c r="W33" s="547"/>
      <c r="X33" s="191"/>
      <c r="Y33" s="191"/>
      <c r="Z33" s="191"/>
      <c r="AA33" s="191"/>
      <c r="AB33" s="191"/>
      <c r="AC33" s="192"/>
      <c r="AD33" s="720"/>
      <c r="AE33" s="723"/>
      <c r="AF33" s="726"/>
      <c r="AG33" s="729"/>
      <c r="AH33" s="705"/>
      <c r="AI33" s="709"/>
      <c r="AJ33" s="710"/>
      <c r="AK33" s="322" t="str">
        <f>G33</f>
        <v/>
      </c>
      <c r="AL33" s="323" t="str">
        <f>P33</f>
        <v/>
      </c>
      <c r="AM33" s="121"/>
      <c r="AN33" s="121"/>
      <c r="AO33" s="121"/>
      <c r="AP33" s="121"/>
      <c r="AQ33" s="121"/>
    </row>
    <row r="34" spans="1:43" ht="18" customHeight="1" thickBot="1" x14ac:dyDescent="0.3">
      <c r="A34" s="731"/>
      <c r="B34" s="566"/>
      <c r="C34" s="545"/>
      <c r="D34" s="563"/>
      <c r="E34" s="539"/>
      <c r="F34" s="186"/>
      <c r="G34" s="187" t="str">
        <f>IF(F34=0,"",LOOKUP(F34,Sailor_No,Sailor_Name))</f>
        <v/>
      </c>
      <c r="H34" s="193"/>
      <c r="I34" s="187" t="str">
        <f>IF(H34=0,"",LOOKUP(H34,Sailor_No,Sailor_Name))</f>
        <v/>
      </c>
      <c r="J34" s="568"/>
      <c r="K34" s="645"/>
      <c r="L34" s="645"/>
      <c r="M34" s="645"/>
      <c r="N34" s="643"/>
      <c r="O34" s="202"/>
      <c r="P34" s="187" t="str">
        <f>IF(O34=0,"",LOOKUP(O34,Sailor_No,Sailor_Name))</f>
        <v/>
      </c>
      <c r="Q34" s="190"/>
      <c r="R34" s="187" t="str">
        <f>IF(Q34=0,"",LOOKUP(Q34,Sailor_No,Sailor_Name))</f>
        <v/>
      </c>
      <c r="S34" s="645"/>
      <c r="T34" s="645"/>
      <c r="U34" s="645"/>
      <c r="V34" s="697"/>
      <c r="W34" s="548"/>
      <c r="X34" s="191"/>
      <c r="Y34" s="191"/>
      <c r="Z34" s="191"/>
      <c r="AA34" s="191"/>
      <c r="AB34" s="191"/>
      <c r="AC34" s="192"/>
      <c r="AD34" s="733"/>
      <c r="AE34" s="724"/>
      <c r="AF34" s="727"/>
      <c r="AG34" s="730"/>
      <c r="AH34" s="706"/>
      <c r="AI34" s="711"/>
      <c r="AJ34" s="712"/>
      <c r="AK34" s="327" t="str">
        <f>G34</f>
        <v/>
      </c>
      <c r="AL34" s="328" t="str">
        <f>P34</f>
        <v/>
      </c>
      <c r="AM34" s="121"/>
      <c r="AN34" s="121"/>
      <c r="AO34" s="121"/>
      <c r="AP34" s="121"/>
      <c r="AQ34" s="121"/>
    </row>
    <row r="35" spans="1:43" ht="18" customHeight="1" x14ac:dyDescent="0.2">
      <c r="A35" s="731">
        <v>9</v>
      </c>
      <c r="B35" s="564" t="str">
        <f>LOOKUP(A35,Team_No,Team_Names_1)</f>
        <v>Aeolus-2</v>
      </c>
      <c r="C35" s="543" t="str">
        <f>'Boat allocation &amp; OOD'!G12</f>
        <v>H15</v>
      </c>
      <c r="D35" s="561" t="str">
        <f>IF(C35=0,"",LOOKUP(C35,Hobie_No,Sail_No))</f>
        <v>042</v>
      </c>
      <c r="E35" s="537"/>
      <c r="F35" s="210"/>
      <c r="G35" s="211"/>
      <c r="H35" s="212"/>
      <c r="I35" s="211"/>
      <c r="J35" s="561" t="s">
        <v>1047</v>
      </c>
      <c r="K35" s="688"/>
      <c r="L35" s="688"/>
      <c r="M35" s="689"/>
      <c r="N35" s="641">
        <f>SUM(K37:M38)</f>
        <v>0</v>
      </c>
      <c r="O35" s="213"/>
      <c r="P35" s="211"/>
      <c r="Q35" s="214"/>
      <c r="R35" s="211"/>
      <c r="S35" s="690"/>
      <c r="T35" s="690"/>
      <c r="U35" s="690"/>
      <c r="V35" s="695">
        <f>SUM(S37:U38)</f>
        <v>0</v>
      </c>
      <c r="W35" s="216"/>
      <c r="X35" s="217"/>
      <c r="Y35" s="217"/>
      <c r="Z35" s="217"/>
      <c r="AA35" s="217"/>
      <c r="AB35" s="217"/>
      <c r="AC35" s="218"/>
      <c r="AD35" s="329"/>
      <c r="AE35" s="722">
        <f>N35</f>
        <v>0</v>
      </c>
      <c r="AF35" s="725">
        <f t="shared" ref="AF35" si="26">V35</f>
        <v>0</v>
      </c>
      <c r="AG35" s="728">
        <f t="shared" ref="AG35" si="27">SUM(AD35:AF38)</f>
        <v>0</v>
      </c>
      <c r="AH35" s="704">
        <f>IF(AG35&gt;99,"-",(RANK(AG35,$AG$3:$AG$50,1)))</f>
        <v>1</v>
      </c>
      <c r="AI35" s="707"/>
      <c r="AJ35" s="708"/>
      <c r="AK35" s="717" t="str">
        <f>IF(B35=0,"",LOOKUP(A35,Team_No,Team_Names_2))</f>
        <v>Aeolus-2</v>
      </c>
      <c r="AL35" s="718"/>
      <c r="AM35" s="121"/>
      <c r="AN35" s="121"/>
      <c r="AO35" s="121"/>
      <c r="AP35" s="121"/>
      <c r="AQ35" s="121"/>
    </row>
    <row r="36" spans="1:43" ht="18" customHeight="1" x14ac:dyDescent="0.25">
      <c r="A36" s="731"/>
      <c r="B36" s="565"/>
      <c r="C36" s="544"/>
      <c r="D36" s="562"/>
      <c r="E36" s="538"/>
      <c r="F36" s="186"/>
      <c r="G36" s="187" t="str">
        <f>IF(F36=0,"",LOOKUP(F36,Sailor_No,Sailor_Name))</f>
        <v/>
      </c>
      <c r="H36" s="193"/>
      <c r="I36" s="187" t="str">
        <f>IF(H36=0,"",LOOKUP(H36,Sailor_No,Sailor_Name))</f>
        <v/>
      </c>
      <c r="J36" s="569"/>
      <c r="K36" s="681"/>
      <c r="L36" s="681"/>
      <c r="M36" s="683"/>
      <c r="N36" s="642"/>
      <c r="O36" s="202"/>
      <c r="P36" s="187" t="str">
        <f>IF(O36=0,"",LOOKUP(O36,Sailor_No,Sailor_Name))</f>
        <v/>
      </c>
      <c r="Q36" s="190"/>
      <c r="R36" s="187" t="str">
        <f>IF(Q36=0,"",LOOKUP(Q36,Sailor_No,Sailor_Name))</f>
        <v/>
      </c>
      <c r="S36" s="691"/>
      <c r="T36" s="691"/>
      <c r="U36" s="691"/>
      <c r="V36" s="696" t="e">
        <f>SUM(#REF!)</f>
        <v>#REF!</v>
      </c>
      <c r="W36" s="546" t="str">
        <f>IF(E35="N",$H$53,IF(E36="Y",0,"-"))</f>
        <v>-</v>
      </c>
      <c r="X36" s="191"/>
      <c r="Y36" s="191"/>
      <c r="Z36" s="191"/>
      <c r="AA36" s="191"/>
      <c r="AB36" s="191"/>
      <c r="AC36" s="192"/>
      <c r="AD36" s="719">
        <f>SUM(W36:AC38)</f>
        <v>0</v>
      </c>
      <c r="AE36" s="723"/>
      <c r="AF36" s="726"/>
      <c r="AG36" s="729"/>
      <c r="AH36" s="705"/>
      <c r="AI36" s="709"/>
      <c r="AJ36" s="710"/>
      <c r="AK36" s="320" t="str">
        <f>G36</f>
        <v/>
      </c>
      <c r="AL36" s="321" t="str">
        <f>P36</f>
        <v/>
      </c>
      <c r="AM36" s="121"/>
      <c r="AN36" s="121"/>
      <c r="AO36" s="121"/>
      <c r="AP36" s="121"/>
      <c r="AQ36" s="121"/>
    </row>
    <row r="37" spans="1:43" ht="18" customHeight="1" x14ac:dyDescent="0.25">
      <c r="A37" s="731"/>
      <c r="B37" s="565"/>
      <c r="C37" s="544"/>
      <c r="D37" s="562"/>
      <c r="E37" s="538"/>
      <c r="F37" s="186"/>
      <c r="G37" s="187" t="str">
        <f>IF(F37=0,"",LOOKUP(F37,Sailor_No,Sailor_Name))</f>
        <v/>
      </c>
      <c r="H37" s="193"/>
      <c r="I37" s="187" t="str">
        <f>IF(H37=0,"",LOOKUP(H37,Sailor_No,Sailor_Name))</f>
        <v/>
      </c>
      <c r="J37" s="567" t="s">
        <v>456</v>
      </c>
      <c r="K37" s="644">
        <f>IF(K35&lt;=15,K35,LOOKUP(K35,$I$53:$I$62,$L$53:$L$62))</f>
        <v>0</v>
      </c>
      <c r="L37" s="644">
        <f>IF(L35&lt;=15,L35,LOOKUP(L35,$I$53:$I$62,$L$53:$L$62))</f>
        <v>0</v>
      </c>
      <c r="M37" s="678">
        <f>IF(M35&lt;=15,M35,LOOKUP(M35,$I$53:$I$62,$L$53:$L$62))</f>
        <v>0</v>
      </c>
      <c r="N37" s="642"/>
      <c r="O37" s="202"/>
      <c r="P37" s="187" t="str">
        <f>IF(O37=0,"",LOOKUP(O37,Sailor_No,Sailor_Name))</f>
        <v/>
      </c>
      <c r="Q37" s="190"/>
      <c r="R37" s="187" t="str">
        <f>IF(Q37=0,"",LOOKUP(Q37,Sailor_No,Sailor_Name))</f>
        <v/>
      </c>
      <c r="S37" s="666">
        <f>IF(S35&lt;=15,S35,LOOKUP(S35,$I$53:$I$62,$L$53:$L$62))</f>
        <v>0</v>
      </c>
      <c r="T37" s="666">
        <f>IF(T35&lt;=15,T35,LOOKUP(T35,$I$53:$I$62,$L$53:$L$62))</f>
        <v>0</v>
      </c>
      <c r="U37" s="666">
        <f>IF(U35&lt;=15,U35,LOOKUP(U35,$I$53:$I$62,$L$53:$L$62))</f>
        <v>0</v>
      </c>
      <c r="V37" s="696"/>
      <c r="W37" s="547"/>
      <c r="X37" s="191"/>
      <c r="Y37" s="191"/>
      <c r="Z37" s="191"/>
      <c r="AA37" s="191"/>
      <c r="AB37" s="191"/>
      <c r="AC37" s="192"/>
      <c r="AD37" s="720"/>
      <c r="AE37" s="723"/>
      <c r="AF37" s="726"/>
      <c r="AG37" s="729"/>
      <c r="AH37" s="705"/>
      <c r="AI37" s="709"/>
      <c r="AJ37" s="710"/>
      <c r="AK37" s="322" t="str">
        <f>G37</f>
        <v/>
      </c>
      <c r="AL37" s="323" t="str">
        <f>P37</f>
        <v/>
      </c>
      <c r="AM37" s="121"/>
      <c r="AN37" s="121"/>
      <c r="AO37" s="121"/>
      <c r="AP37" s="121"/>
      <c r="AQ37" s="121"/>
    </row>
    <row r="38" spans="1:43" ht="18" customHeight="1" thickBot="1" x14ac:dyDescent="0.3">
      <c r="A38" s="731"/>
      <c r="B38" s="566"/>
      <c r="C38" s="545"/>
      <c r="D38" s="563"/>
      <c r="E38" s="539"/>
      <c r="F38" s="186"/>
      <c r="G38" s="187" t="str">
        <f>IF(F38=0,"",LOOKUP(F38,Sailor_No,Sailor_Name))</f>
        <v/>
      </c>
      <c r="H38" s="193"/>
      <c r="I38" s="187" t="str">
        <f>IF(H38=0,"",LOOKUP(H38,Sailor_No,Sailor_Name))</f>
        <v/>
      </c>
      <c r="J38" s="568"/>
      <c r="K38" s="645"/>
      <c r="L38" s="645"/>
      <c r="M38" s="668"/>
      <c r="N38" s="643"/>
      <c r="O38" s="202"/>
      <c r="P38" s="187" t="str">
        <f>IF(O38=0,"",LOOKUP(O38,Sailor_No,Sailor_Name))</f>
        <v/>
      </c>
      <c r="Q38" s="190"/>
      <c r="R38" s="187" t="str">
        <f>IF(Q38=0,"",LOOKUP(Q38,Sailor_No,Sailor_Name))</f>
        <v/>
      </c>
      <c r="S38" s="645"/>
      <c r="T38" s="645"/>
      <c r="U38" s="645"/>
      <c r="V38" s="697"/>
      <c r="W38" s="548"/>
      <c r="X38" s="191"/>
      <c r="Y38" s="191"/>
      <c r="Z38" s="191"/>
      <c r="AA38" s="191"/>
      <c r="AB38" s="191"/>
      <c r="AC38" s="192"/>
      <c r="AD38" s="733"/>
      <c r="AE38" s="724"/>
      <c r="AF38" s="727"/>
      <c r="AG38" s="730"/>
      <c r="AH38" s="706"/>
      <c r="AI38" s="711"/>
      <c r="AJ38" s="712"/>
      <c r="AK38" s="327" t="str">
        <f>G38</f>
        <v/>
      </c>
      <c r="AL38" s="328" t="str">
        <f>P38</f>
        <v/>
      </c>
      <c r="AM38" s="121"/>
      <c r="AN38" s="121"/>
      <c r="AO38" s="121"/>
      <c r="AP38" s="121"/>
      <c r="AQ38" s="121"/>
    </row>
    <row r="39" spans="1:43" ht="18" customHeight="1" x14ac:dyDescent="0.2">
      <c r="A39" s="731">
        <v>10</v>
      </c>
      <c r="B39" s="564" t="str">
        <f>LOOKUP(A39,Team_No,Team_Names_1)</f>
        <v>Spare-1</v>
      </c>
      <c r="C39" s="543" t="s">
        <v>1072</v>
      </c>
      <c r="D39" s="561" t="str">
        <f>IF(C39=0,"",LOOKUP(C39,Hobie_No,Sail_No))</f>
        <v>680</v>
      </c>
      <c r="E39" s="537"/>
      <c r="F39" s="210"/>
      <c r="G39" s="211"/>
      <c r="H39" s="212"/>
      <c r="I39" s="211"/>
      <c r="J39" s="561" t="s">
        <v>1047</v>
      </c>
      <c r="K39" s="688"/>
      <c r="L39" s="689"/>
      <c r="M39" s="689"/>
      <c r="N39" s="641">
        <f>SUM(K41:M42)</f>
        <v>0</v>
      </c>
      <c r="O39" s="213"/>
      <c r="P39" s="211"/>
      <c r="Q39" s="214"/>
      <c r="R39" s="211"/>
      <c r="S39" s="690"/>
      <c r="T39" s="690"/>
      <c r="U39" s="690"/>
      <c r="V39" s="695">
        <f>SUM(S41:U42)</f>
        <v>0</v>
      </c>
      <c r="W39" s="216"/>
      <c r="X39" s="217"/>
      <c r="Y39" s="217"/>
      <c r="Z39" s="217"/>
      <c r="AA39" s="217"/>
      <c r="AB39" s="217"/>
      <c r="AC39" s="218"/>
      <c r="AD39" s="329"/>
      <c r="AE39" s="722">
        <f>N39</f>
        <v>0</v>
      </c>
      <c r="AF39" s="725">
        <f t="shared" ref="AF39" si="28">V39</f>
        <v>0</v>
      </c>
      <c r="AG39" s="728">
        <f t="shared" ref="AG39" si="29">SUM(AD39:AF42)</f>
        <v>0</v>
      </c>
      <c r="AH39" s="704">
        <f>IF(AG39&gt;99,"-",(RANK(AG39,$AG$3:$AG$50,1)))</f>
        <v>1</v>
      </c>
      <c r="AI39" s="707"/>
      <c r="AJ39" s="708"/>
      <c r="AK39" s="717" t="str">
        <f>IF(B39=0,"",LOOKUP(A39,Team_No,Team_Names_2))</f>
        <v>Spare-1</v>
      </c>
      <c r="AL39" s="718"/>
      <c r="AM39" s="121"/>
      <c r="AN39" s="121"/>
      <c r="AO39" s="121"/>
      <c r="AP39" s="121"/>
      <c r="AQ39" s="121"/>
    </row>
    <row r="40" spans="1:43" ht="18" customHeight="1" x14ac:dyDescent="0.25">
      <c r="A40" s="731"/>
      <c r="B40" s="565"/>
      <c r="C40" s="544"/>
      <c r="D40" s="562"/>
      <c r="E40" s="538"/>
      <c r="F40" s="186"/>
      <c r="G40" s="187" t="str">
        <f>IF(F40=0,"",LOOKUP(F40,Sailor_No,Sailor_Name))</f>
        <v/>
      </c>
      <c r="H40" s="193"/>
      <c r="I40" s="187" t="str">
        <f>IF(H40=0,"",LOOKUP(H40,Sailor_No,Sailor_Name))</f>
        <v/>
      </c>
      <c r="J40" s="569"/>
      <c r="K40" s="681"/>
      <c r="L40" s="683"/>
      <c r="M40" s="683"/>
      <c r="N40" s="642"/>
      <c r="O40" s="202"/>
      <c r="P40" s="187" t="str">
        <f>IF(O40=0,"",LOOKUP(O40,Sailor_No,Sailor_Name))</f>
        <v/>
      </c>
      <c r="Q40" s="190"/>
      <c r="R40" s="187" t="str">
        <f>IF(Q40=0,"",LOOKUP(Q40,Sailor_No,Sailor_Name))</f>
        <v/>
      </c>
      <c r="S40" s="691"/>
      <c r="T40" s="691"/>
      <c r="U40" s="691"/>
      <c r="V40" s="696" t="e">
        <f>SUM(#REF!)</f>
        <v>#REF!</v>
      </c>
      <c r="W40" s="546" t="str">
        <f>IF(E39="N",$H$53,IF(E40="Y",0,"-"))</f>
        <v>-</v>
      </c>
      <c r="X40" s="191"/>
      <c r="Y40" s="191"/>
      <c r="Z40" s="191"/>
      <c r="AA40" s="191"/>
      <c r="AB40" s="191"/>
      <c r="AC40" s="192"/>
      <c r="AD40" s="719">
        <f>SUM(W40:AC42)</f>
        <v>0</v>
      </c>
      <c r="AE40" s="723"/>
      <c r="AF40" s="726"/>
      <c r="AG40" s="729"/>
      <c r="AH40" s="705"/>
      <c r="AI40" s="709"/>
      <c r="AJ40" s="710"/>
      <c r="AK40" s="320" t="str">
        <f>G40</f>
        <v/>
      </c>
      <c r="AL40" s="321" t="str">
        <f>P40</f>
        <v/>
      </c>
      <c r="AM40" s="114"/>
      <c r="AN40" s="114"/>
      <c r="AO40" s="114"/>
      <c r="AP40" s="114"/>
      <c r="AQ40" s="114"/>
    </row>
    <row r="41" spans="1:43" ht="18" customHeight="1" x14ac:dyDescent="0.25">
      <c r="A41" s="731"/>
      <c r="B41" s="565"/>
      <c r="C41" s="544"/>
      <c r="D41" s="562"/>
      <c r="E41" s="538"/>
      <c r="F41" s="186"/>
      <c r="G41" s="187" t="str">
        <f>IF(F41=0,"",LOOKUP(F41,Sailor_No,Sailor_Name))</f>
        <v/>
      </c>
      <c r="H41" s="193"/>
      <c r="I41" s="187" t="str">
        <f>IF(H41=0,"",LOOKUP(H41,Sailor_No,Sailor_Name))</f>
        <v/>
      </c>
      <c r="J41" s="567" t="s">
        <v>456</v>
      </c>
      <c r="K41" s="644">
        <f>IF(K39&lt;=15,K39,LOOKUP(K39,$I$53:$I$62,$L$53:$L$62))</f>
        <v>0</v>
      </c>
      <c r="L41" s="644">
        <f>IF(L39&lt;=15,L39,LOOKUP(L39,$I$53:$I$62,$L$53:$L$62))</f>
        <v>0</v>
      </c>
      <c r="M41" s="678">
        <f>IF(M39&lt;=15,M39,LOOKUP(M39,$I$53:$I$62,$L$53:$L$62))</f>
        <v>0</v>
      </c>
      <c r="N41" s="642"/>
      <c r="O41" s="202"/>
      <c r="P41" s="187" t="str">
        <f>IF(O41=0,"",LOOKUP(O41,Sailor_No,Sailor_Name))</f>
        <v/>
      </c>
      <c r="Q41" s="190"/>
      <c r="R41" s="187" t="str">
        <f>IF(Q41=0,"",LOOKUP(Q41,Sailor_No,Sailor_Name))</f>
        <v/>
      </c>
      <c r="S41" s="666">
        <f>IF(S39&lt;=15,S39,LOOKUP(S39,$I$53:$I$62,$L$53:$L$62))</f>
        <v>0</v>
      </c>
      <c r="T41" s="666">
        <f>IF(T40&lt;=15,T40,LOOKUP(T40,$I$53:$I$62,$L$53:$L$62))</f>
        <v>0</v>
      </c>
      <c r="U41" s="666">
        <f>IF(U40&lt;=15,U40,LOOKUP(U40,$I$53:$I$62,$L$53:$L$62))</f>
        <v>0</v>
      </c>
      <c r="V41" s="696"/>
      <c r="W41" s="547"/>
      <c r="X41" s="191"/>
      <c r="Y41" s="191"/>
      <c r="Z41" s="191"/>
      <c r="AA41" s="191"/>
      <c r="AB41" s="191"/>
      <c r="AC41" s="192"/>
      <c r="AD41" s="720"/>
      <c r="AE41" s="723"/>
      <c r="AF41" s="726"/>
      <c r="AG41" s="729"/>
      <c r="AH41" s="705"/>
      <c r="AI41" s="709"/>
      <c r="AJ41" s="710"/>
      <c r="AK41" s="322" t="str">
        <f>G41</f>
        <v/>
      </c>
      <c r="AL41" s="323" t="str">
        <f>P41</f>
        <v/>
      </c>
      <c r="AM41" s="121"/>
      <c r="AN41" s="114"/>
      <c r="AO41" s="114"/>
      <c r="AP41" s="114"/>
      <c r="AQ41" s="114"/>
    </row>
    <row r="42" spans="1:43" ht="18" customHeight="1" thickBot="1" x14ac:dyDescent="0.3">
      <c r="A42" s="731"/>
      <c r="B42" s="566"/>
      <c r="C42" s="545"/>
      <c r="D42" s="563"/>
      <c r="E42" s="539"/>
      <c r="F42" s="194"/>
      <c r="G42" s="187" t="str">
        <f>IF(F42=0,"",LOOKUP(F42,Sailor_No,Sailor_Name))</f>
        <v/>
      </c>
      <c r="H42" s="196"/>
      <c r="I42" s="187" t="str">
        <f>IF(H42=0,"",LOOKUP(H42,Sailor_No,Sailor_Name))</f>
        <v/>
      </c>
      <c r="J42" s="568"/>
      <c r="K42" s="645"/>
      <c r="L42" s="645"/>
      <c r="M42" s="668"/>
      <c r="N42" s="643"/>
      <c r="O42" s="223"/>
      <c r="P42" s="187" t="str">
        <f>IF(O42=0,"",LOOKUP(O42,Sailor_No,Sailor_Name))</f>
        <v/>
      </c>
      <c r="Q42" s="198"/>
      <c r="R42" s="187" t="str">
        <f>IF(Q42=0,"",LOOKUP(Q42,Sailor_No,Sailor_Name))</f>
        <v/>
      </c>
      <c r="S42" s="645"/>
      <c r="T42" s="645"/>
      <c r="U42" s="645"/>
      <c r="V42" s="697"/>
      <c r="W42" s="548"/>
      <c r="X42" s="199"/>
      <c r="Y42" s="199"/>
      <c r="Z42" s="199"/>
      <c r="AA42" s="199"/>
      <c r="AB42" s="199"/>
      <c r="AC42" s="200"/>
      <c r="AD42" s="734"/>
      <c r="AE42" s="724"/>
      <c r="AF42" s="727"/>
      <c r="AG42" s="730"/>
      <c r="AH42" s="706"/>
      <c r="AI42" s="711"/>
      <c r="AJ42" s="712"/>
      <c r="AK42" s="324" t="str">
        <f>G42</f>
        <v/>
      </c>
      <c r="AL42" s="325" t="str">
        <f>P42</f>
        <v/>
      </c>
      <c r="AM42" s="121"/>
      <c r="AN42" s="114"/>
      <c r="AO42" s="114"/>
      <c r="AP42" s="114"/>
      <c r="AQ42" s="114"/>
    </row>
    <row r="43" spans="1:43" ht="18" customHeight="1" x14ac:dyDescent="0.2">
      <c r="A43" s="731">
        <v>11</v>
      </c>
      <c r="B43" s="564" t="str">
        <f>LOOKUP(A43,Team_No,Team_Names_1)</f>
        <v>Spare-2</v>
      </c>
      <c r="C43" s="543">
        <f>'[1]Boat allocation &amp; OOD'!L14</f>
        <v>0</v>
      </c>
      <c r="D43" s="561" t="str">
        <f>IF(C43=0,"",LOOKUP(C43,Hobie_No,Sail_No))</f>
        <v/>
      </c>
      <c r="E43" s="537"/>
      <c r="F43" s="210"/>
      <c r="G43" s="211"/>
      <c r="H43" s="212"/>
      <c r="I43" s="211"/>
      <c r="J43" s="561" t="s">
        <v>1047</v>
      </c>
      <c r="K43" s="680"/>
      <c r="L43" s="682"/>
      <c r="M43" s="682"/>
      <c r="N43" s="641">
        <f>SUM(K45:M46)</f>
        <v>0</v>
      </c>
      <c r="O43" s="213"/>
      <c r="P43" s="211"/>
      <c r="Q43" s="214"/>
      <c r="R43" s="211"/>
      <c r="S43" s="690"/>
      <c r="T43" s="690"/>
      <c r="U43" s="690"/>
      <c r="V43" s="695">
        <f>SUM(S45:U46)</f>
        <v>0</v>
      </c>
      <c r="W43" s="216"/>
      <c r="X43" s="217"/>
      <c r="Y43" s="217"/>
      <c r="Z43" s="217"/>
      <c r="AA43" s="217"/>
      <c r="AB43" s="217"/>
      <c r="AC43" s="218"/>
      <c r="AD43" s="329"/>
      <c r="AE43" s="722">
        <f>N43</f>
        <v>0</v>
      </c>
      <c r="AF43" s="725">
        <f t="shared" ref="AF43" si="30">V43</f>
        <v>0</v>
      </c>
      <c r="AG43" s="728">
        <f t="shared" ref="AG43" si="31">SUM(AD43:AF46)</f>
        <v>0</v>
      </c>
      <c r="AH43" s="704">
        <f t="shared" ref="AH43" si="32">IF(AG43&gt;99,"-",(RANK(AG43,$AG$3:$AG$50,1)))</f>
        <v>1</v>
      </c>
      <c r="AI43" s="707"/>
      <c r="AJ43" s="708"/>
      <c r="AK43" s="717" t="str">
        <f>IF(B43=0,"",LOOKUP(A43,Team_No,Team_Names_2))</f>
        <v>Spare-2</v>
      </c>
      <c r="AL43" s="718"/>
      <c r="AM43" s="114"/>
      <c r="AN43" s="114"/>
      <c r="AO43" s="114"/>
      <c r="AP43" s="114"/>
      <c r="AQ43" s="114"/>
    </row>
    <row r="44" spans="1:43" ht="18" customHeight="1" x14ac:dyDescent="0.25">
      <c r="A44" s="731"/>
      <c r="B44" s="565"/>
      <c r="C44" s="544"/>
      <c r="D44" s="562"/>
      <c r="E44" s="538"/>
      <c r="F44" s="186"/>
      <c r="G44" s="187" t="str">
        <f>IF(F44=0,"",LOOKUP(F44,Sailor_No,Sailor_Name))</f>
        <v/>
      </c>
      <c r="H44" s="193"/>
      <c r="I44" s="187" t="str">
        <f>IF(H44=0,"",LOOKUP(H44,Sailor_No,Sailor_Name))</f>
        <v/>
      </c>
      <c r="J44" s="569"/>
      <c r="K44" s="681"/>
      <c r="L44" s="683"/>
      <c r="M44" s="683"/>
      <c r="N44" s="642"/>
      <c r="O44" s="202"/>
      <c r="P44" s="187" t="str">
        <f>IF(O44=0,"",LOOKUP(O44,Sailor_No,Sailor_Name))</f>
        <v/>
      </c>
      <c r="Q44" s="190"/>
      <c r="R44" s="187" t="str">
        <f>IF(Q44=0,"",LOOKUP(Q44,Sailor_No,Sailor_Name))</f>
        <v/>
      </c>
      <c r="S44" s="691"/>
      <c r="T44" s="691"/>
      <c r="U44" s="691"/>
      <c r="V44" s="696" t="e">
        <f>SUM(#REF!)</f>
        <v>#REF!</v>
      </c>
      <c r="W44" s="546" t="str">
        <f>IF(E43="N",$H$53,IF(E44="Y",0,"-"))</f>
        <v>-</v>
      </c>
      <c r="X44" s="191"/>
      <c r="Y44" s="191"/>
      <c r="Z44" s="191"/>
      <c r="AA44" s="191"/>
      <c r="AB44" s="191"/>
      <c r="AC44" s="192"/>
      <c r="AD44" s="719">
        <f>SUM(W44:AC46)</f>
        <v>0</v>
      </c>
      <c r="AE44" s="723"/>
      <c r="AF44" s="726"/>
      <c r="AG44" s="729"/>
      <c r="AH44" s="705"/>
      <c r="AI44" s="709"/>
      <c r="AJ44" s="710"/>
      <c r="AK44" s="320" t="str">
        <f>G44</f>
        <v/>
      </c>
      <c r="AL44" s="321" t="str">
        <f>P44</f>
        <v/>
      </c>
      <c r="AM44" s="114"/>
      <c r="AN44" s="114"/>
      <c r="AO44" s="114"/>
      <c r="AP44" s="114"/>
      <c r="AQ44" s="114"/>
    </row>
    <row r="45" spans="1:43" ht="18" customHeight="1" x14ac:dyDescent="0.25">
      <c r="A45" s="731"/>
      <c r="B45" s="565"/>
      <c r="C45" s="544"/>
      <c r="D45" s="562"/>
      <c r="E45" s="538"/>
      <c r="F45" s="186"/>
      <c r="G45" s="187" t="str">
        <f>IF(F45=0,"",LOOKUP(F45,Sailor_No,Sailor_Name))</f>
        <v/>
      </c>
      <c r="H45" s="193"/>
      <c r="I45" s="187" t="str">
        <f>IF(H45=0,"",LOOKUP(H45,Sailor_No,Sailor_Name))</f>
        <v/>
      </c>
      <c r="J45" s="567" t="s">
        <v>456</v>
      </c>
      <c r="K45" s="644">
        <f>IF(K43&lt;=15,K43,LOOKUP(K43,$I$53:$I$62,$L$53:$L$62))</f>
        <v>0</v>
      </c>
      <c r="L45" s="644">
        <f>IF(L44&lt;=15,L44,LOOKUP(L44,$I$53:$I$62,$L$53:$L$62))</f>
        <v>0</v>
      </c>
      <c r="M45" s="644">
        <f>IF(M44&lt;=15,M44,LOOKUP(M44,$I$53:$I$62,$L$53:$L$62))</f>
        <v>0</v>
      </c>
      <c r="N45" s="642"/>
      <c r="O45" s="202"/>
      <c r="P45" s="187" t="str">
        <f>IF(O45=0,"",LOOKUP(O45,Sailor_No,Sailor_Name))</f>
        <v/>
      </c>
      <c r="Q45" s="190"/>
      <c r="R45" s="187" t="str">
        <f>IF(Q45=0,"",LOOKUP(Q45,Sailor_No,Sailor_Name))</f>
        <v/>
      </c>
      <c r="S45" s="666">
        <f>IF(S43&lt;=15,S43,LOOKUP(S43,$I$53:$I$62,$L$53:$L$62))</f>
        <v>0</v>
      </c>
      <c r="T45" s="666">
        <f>IF(T44&lt;=15,T44,LOOKUP(T44,$I$53:$I$62,$L$53:$L$62))</f>
        <v>0</v>
      </c>
      <c r="U45" s="666">
        <f>IF(U44&lt;=15,U44,LOOKUP(U44,$I$53:$I$62,$L$53:$L$62))</f>
        <v>0</v>
      </c>
      <c r="V45" s="696"/>
      <c r="W45" s="547"/>
      <c r="X45" s="191"/>
      <c r="Y45" s="191"/>
      <c r="Z45" s="191"/>
      <c r="AA45" s="191"/>
      <c r="AB45" s="191"/>
      <c r="AC45" s="192"/>
      <c r="AD45" s="720"/>
      <c r="AE45" s="723"/>
      <c r="AF45" s="726"/>
      <c r="AG45" s="729"/>
      <c r="AH45" s="705"/>
      <c r="AI45" s="709"/>
      <c r="AJ45" s="710"/>
      <c r="AK45" s="322" t="str">
        <f>G45</f>
        <v/>
      </c>
      <c r="AL45" s="323" t="str">
        <f>P45</f>
        <v/>
      </c>
      <c r="AM45" s="121"/>
      <c r="AN45" s="114"/>
      <c r="AO45" s="114"/>
      <c r="AP45" s="114"/>
      <c r="AQ45" s="114"/>
    </row>
    <row r="46" spans="1:43" ht="18" customHeight="1" thickBot="1" x14ac:dyDescent="0.3">
      <c r="A46" s="731"/>
      <c r="B46" s="566"/>
      <c r="C46" s="545"/>
      <c r="D46" s="563"/>
      <c r="E46" s="539"/>
      <c r="F46" s="186"/>
      <c r="G46" s="187" t="str">
        <f>IF(F46=0,"",LOOKUP(F46,Sailor_No,Sailor_Name))</f>
        <v/>
      </c>
      <c r="H46" s="193"/>
      <c r="I46" s="187" t="str">
        <f>IF(H46=0,"",LOOKUP(H46,Sailor_No,Sailor_Name))</f>
        <v/>
      </c>
      <c r="J46" s="568"/>
      <c r="K46" s="679"/>
      <c r="L46" s="679"/>
      <c r="M46" s="679"/>
      <c r="N46" s="643"/>
      <c r="O46" s="202"/>
      <c r="P46" s="187" t="str">
        <f>IF(O46=0,"",LOOKUP(O46,Sailor_No,Sailor_Name))</f>
        <v/>
      </c>
      <c r="Q46" s="190"/>
      <c r="R46" s="187" t="str">
        <f>IF(Q46=0,"",LOOKUP(Q46,Sailor_No,Sailor_Name))</f>
        <v/>
      </c>
      <c r="S46" s="645"/>
      <c r="T46" s="645"/>
      <c r="U46" s="645"/>
      <c r="V46" s="697"/>
      <c r="W46" s="548"/>
      <c r="X46" s="191"/>
      <c r="Y46" s="191"/>
      <c r="Z46" s="191"/>
      <c r="AA46" s="191"/>
      <c r="AB46" s="191"/>
      <c r="AC46" s="192"/>
      <c r="AD46" s="733"/>
      <c r="AE46" s="724"/>
      <c r="AF46" s="727"/>
      <c r="AG46" s="730"/>
      <c r="AH46" s="706"/>
      <c r="AI46" s="711"/>
      <c r="AJ46" s="712"/>
      <c r="AK46" s="327" t="str">
        <f>G46</f>
        <v/>
      </c>
      <c r="AL46" s="328" t="str">
        <f>P46</f>
        <v/>
      </c>
      <c r="AM46" s="114"/>
      <c r="AN46" s="114"/>
      <c r="AO46" s="114"/>
      <c r="AP46" s="114"/>
      <c r="AQ46" s="114"/>
    </row>
    <row r="47" spans="1:43" ht="18" customHeight="1" x14ac:dyDescent="0.2">
      <c r="A47" s="731">
        <v>12</v>
      </c>
      <c r="B47" s="564" t="str">
        <f>LOOKUP(A47,Team_No,Team_Names_1)</f>
        <v>Spare-3</v>
      </c>
      <c r="C47" s="543">
        <f>'[1]Boat allocation &amp; OOD'!L16</f>
        <v>0</v>
      </c>
      <c r="D47" s="561" t="str">
        <f>IF(C47=0,"",LOOKUP(C47,Hobie_No,Sail_No))</f>
        <v/>
      </c>
      <c r="E47" s="537"/>
      <c r="F47" s="210"/>
      <c r="G47" s="211"/>
      <c r="H47" s="212"/>
      <c r="I47" s="211"/>
      <c r="J47" s="561" t="s">
        <v>1047</v>
      </c>
      <c r="K47" s="680"/>
      <c r="L47" s="682"/>
      <c r="M47" s="383"/>
      <c r="N47" s="641">
        <f>SUM(K49:M50)</f>
        <v>0</v>
      </c>
      <c r="O47" s="213"/>
      <c r="P47" s="211"/>
      <c r="Q47" s="214"/>
      <c r="R47" s="211"/>
      <c r="S47" s="690"/>
      <c r="T47" s="690"/>
      <c r="U47" s="690"/>
      <c r="V47" s="695">
        <f>SUM(S49:U50)</f>
        <v>0</v>
      </c>
      <c r="W47" s="216"/>
      <c r="X47" s="217"/>
      <c r="Y47" s="217"/>
      <c r="Z47" s="217"/>
      <c r="AA47" s="217"/>
      <c r="AB47" s="217"/>
      <c r="AC47" s="218"/>
      <c r="AD47" s="329"/>
      <c r="AE47" s="722">
        <f>N47</f>
        <v>0</v>
      </c>
      <c r="AF47" s="725">
        <f t="shared" ref="AF47" si="33">V47</f>
        <v>0</v>
      </c>
      <c r="AG47" s="728">
        <f t="shared" ref="AG47" si="34">SUM(AD47:AF50)</f>
        <v>0</v>
      </c>
      <c r="AH47" s="704">
        <f t="shared" ref="AH47" si="35">IF(AG47&gt;99,"-",(RANK(AG47,$AG$3:$AG$50,1)))</f>
        <v>1</v>
      </c>
      <c r="AI47" s="707"/>
      <c r="AJ47" s="708"/>
      <c r="AK47" s="717" t="str">
        <f>IF(B47=0,"",LOOKUP(A47,Team_No,Team_Names_2))</f>
        <v>Spare-3</v>
      </c>
      <c r="AL47" s="718"/>
      <c r="AM47" s="114"/>
      <c r="AN47" s="114"/>
      <c r="AO47" s="114"/>
      <c r="AP47" s="114"/>
      <c r="AQ47" s="114"/>
    </row>
    <row r="48" spans="1:43" ht="18" customHeight="1" x14ac:dyDescent="0.25">
      <c r="A48" s="731"/>
      <c r="B48" s="565"/>
      <c r="C48" s="544"/>
      <c r="D48" s="562"/>
      <c r="E48" s="538"/>
      <c r="F48" s="186"/>
      <c r="G48" s="187" t="str">
        <f>IF(F48=0,"",LOOKUP(F48,Sailor_No,Sailor_Name))</f>
        <v/>
      </c>
      <c r="H48" s="193"/>
      <c r="I48" s="187" t="str">
        <f>IF(H48=0,"",LOOKUP(H48,Sailor_No,Sailor_Name))</f>
        <v/>
      </c>
      <c r="J48" s="569"/>
      <c r="K48" s="681"/>
      <c r="L48" s="683"/>
      <c r="M48" s="384"/>
      <c r="N48" s="642"/>
      <c r="O48" s="202"/>
      <c r="P48" s="187" t="str">
        <f>IF(O48=0,"",LOOKUP(O48,Sailor_No,Sailor_Name))</f>
        <v/>
      </c>
      <c r="Q48" s="190"/>
      <c r="R48" s="187" t="str">
        <f>IF(Q48=0,"",LOOKUP(Q48,Sailor_No,Sailor_Name))</f>
        <v/>
      </c>
      <c r="S48" s="691"/>
      <c r="T48" s="691"/>
      <c r="U48" s="691"/>
      <c r="V48" s="696" t="e">
        <f>SUM(#REF!)</f>
        <v>#REF!</v>
      </c>
      <c r="W48" s="546" t="str">
        <f>IF(E47="N",$H$53,IF(E48="Y",0,"-"))</f>
        <v>-</v>
      </c>
      <c r="X48" s="191"/>
      <c r="Y48" s="191"/>
      <c r="Z48" s="191"/>
      <c r="AA48" s="191"/>
      <c r="AB48" s="191"/>
      <c r="AC48" s="192"/>
      <c r="AD48" s="719">
        <f>SUM(W48:AC50)</f>
        <v>0</v>
      </c>
      <c r="AE48" s="723"/>
      <c r="AF48" s="726"/>
      <c r="AG48" s="729"/>
      <c r="AH48" s="705"/>
      <c r="AI48" s="709"/>
      <c r="AJ48" s="710"/>
      <c r="AK48" s="320" t="str">
        <f>G48</f>
        <v/>
      </c>
      <c r="AL48" s="321" t="str">
        <f>P48</f>
        <v/>
      </c>
      <c r="AM48" s="114"/>
      <c r="AN48" s="114"/>
      <c r="AO48" s="114"/>
      <c r="AP48" s="114"/>
      <c r="AQ48" s="114"/>
    </row>
    <row r="49" spans="1:259" ht="18" customHeight="1" x14ac:dyDescent="0.25">
      <c r="A49" s="731"/>
      <c r="B49" s="565"/>
      <c r="C49" s="544"/>
      <c r="D49" s="562"/>
      <c r="E49" s="538"/>
      <c r="F49" s="186"/>
      <c r="G49" s="187" t="str">
        <f>IF(F49=0,"",LOOKUP(F49,Sailor_No,Sailor_Name))</f>
        <v/>
      </c>
      <c r="H49" s="193"/>
      <c r="I49" s="187" t="str">
        <f>IF(H49=0,"",LOOKUP(H49,Sailor_No,Sailor_Name))</f>
        <v/>
      </c>
      <c r="J49" s="567" t="s">
        <v>456</v>
      </c>
      <c r="K49" s="644">
        <f>IF(K47&lt;=15,K47,LOOKUP(K47,$I$53:$I$62,$L$53:$L$62))</f>
        <v>0</v>
      </c>
      <c r="L49" s="644">
        <f>IF(L48&lt;=15,L48,LOOKUP(L48,$I$53:$I$62,$L$53:$L$62))</f>
        <v>0</v>
      </c>
      <c r="M49" s="644">
        <f>IF(M48&lt;=15,M48,LOOKUP(M48,$I$53:$I$62,$L$53:$L$62))</f>
        <v>0</v>
      </c>
      <c r="N49" s="642"/>
      <c r="O49" s="202"/>
      <c r="P49" s="187" t="str">
        <f>IF(O49=0,"",LOOKUP(O49,Sailor_No,Sailor_Name))</f>
        <v/>
      </c>
      <c r="Q49" s="190"/>
      <c r="R49" s="187" t="str">
        <f>IF(Q49=0,"",LOOKUP(Q49,Sailor_No,Sailor_Name))</f>
        <v/>
      </c>
      <c r="S49" s="666">
        <f>IF(S47&lt;=15,S47,LOOKUP(S47,$I$53:$I$62,$L$53:$L$62))</f>
        <v>0</v>
      </c>
      <c r="T49" s="666">
        <f>IF(T48&lt;=15,T48,LOOKUP(T48,$I$53:$I$62,$L$53:$L$62))</f>
        <v>0</v>
      </c>
      <c r="U49" s="666">
        <f>IF(U48&lt;=15,U48,LOOKUP(U48,$I$53:$I$62,$L$53:$L$62))</f>
        <v>0</v>
      </c>
      <c r="V49" s="696"/>
      <c r="W49" s="547"/>
      <c r="X49" s="191"/>
      <c r="Y49" s="191"/>
      <c r="Z49" s="191"/>
      <c r="AA49" s="191"/>
      <c r="AB49" s="191"/>
      <c r="AC49" s="192"/>
      <c r="AD49" s="720"/>
      <c r="AE49" s="723"/>
      <c r="AF49" s="726"/>
      <c r="AG49" s="729"/>
      <c r="AH49" s="705"/>
      <c r="AI49" s="709"/>
      <c r="AJ49" s="710"/>
      <c r="AK49" s="322" t="str">
        <f>G49</f>
        <v/>
      </c>
      <c r="AL49" s="323" t="str">
        <f>P49</f>
        <v/>
      </c>
      <c r="AM49" s="121"/>
      <c r="AN49" s="114"/>
      <c r="AO49" s="114"/>
      <c r="AP49" s="114"/>
      <c r="AQ49" s="114"/>
    </row>
    <row r="50" spans="1:259" ht="18" customHeight="1" thickBot="1" x14ac:dyDescent="0.3">
      <c r="A50" s="731"/>
      <c r="B50" s="566"/>
      <c r="C50" s="545"/>
      <c r="D50" s="634"/>
      <c r="E50" s="732"/>
      <c r="F50" s="194"/>
      <c r="G50" s="195" t="str">
        <f>IF(F50=0,"",LOOKUP(F50,Sailor_No,Sailor_Name))</f>
        <v/>
      </c>
      <c r="H50" s="196"/>
      <c r="I50" s="195" t="str">
        <f>IF(H50=0,"",LOOKUP(H50,Sailor_No,Sailor_Name))</f>
        <v/>
      </c>
      <c r="J50" s="568"/>
      <c r="K50" s="645"/>
      <c r="L50" s="645"/>
      <c r="M50" s="645"/>
      <c r="N50" s="643"/>
      <c r="O50" s="207"/>
      <c r="P50" s="195" t="str">
        <f>IF(O50=0,"",LOOKUP(O50,Sailor_No,Sailor_Name))</f>
        <v/>
      </c>
      <c r="Q50" s="198"/>
      <c r="R50" s="195" t="str">
        <f>IF(Q50=0,"",LOOKUP(Q50,Sailor_No,Sailor_Name))</f>
        <v/>
      </c>
      <c r="S50" s="645"/>
      <c r="T50" s="645"/>
      <c r="U50" s="645"/>
      <c r="V50" s="697"/>
      <c r="W50" s="612"/>
      <c r="X50" s="226"/>
      <c r="Y50" s="226"/>
      <c r="Z50" s="226"/>
      <c r="AA50" s="226"/>
      <c r="AB50" s="226"/>
      <c r="AC50" s="227"/>
      <c r="AD50" s="721"/>
      <c r="AE50" s="724"/>
      <c r="AF50" s="727"/>
      <c r="AG50" s="730"/>
      <c r="AH50" s="706"/>
      <c r="AI50" s="711"/>
      <c r="AJ50" s="712"/>
      <c r="AK50" s="324" t="str">
        <f>G50</f>
        <v/>
      </c>
      <c r="AL50" s="325" t="str">
        <f>P50</f>
        <v/>
      </c>
      <c r="AM50" s="114"/>
      <c r="AN50" s="114"/>
      <c r="AO50" s="114"/>
      <c r="AP50" s="114"/>
      <c r="AQ50" s="114"/>
    </row>
    <row r="51" spans="1:259" ht="18.95" customHeight="1" thickBot="1" x14ac:dyDescent="0.3">
      <c r="A51" s="527"/>
      <c r="B51" s="103"/>
      <c r="C51" s="104"/>
      <c r="D51" s="104"/>
      <c r="E51" s="104"/>
      <c r="F51" s="105"/>
      <c r="G51" s="138"/>
      <c r="H51" s="105"/>
      <c r="I51" s="140" t="str">
        <f>IF(H51=0,"",LOOKUP(H51,Sailor_No,Sailor_Name))</f>
        <v/>
      </c>
      <c r="J51" s="140"/>
      <c r="K51" s="105"/>
      <c r="L51" s="105"/>
      <c r="M51" s="131"/>
      <c r="N51" s="162"/>
      <c r="O51" s="107"/>
      <c r="P51" s="141"/>
      <c r="Q51" s="107"/>
      <c r="R51" s="141"/>
      <c r="S51" s="107"/>
      <c r="T51" s="107"/>
      <c r="U51" s="107"/>
      <c r="V51" s="108"/>
      <c r="W51" s="107"/>
      <c r="X51" s="107"/>
      <c r="Y51" s="107"/>
      <c r="Z51" s="107"/>
      <c r="AA51" s="107"/>
      <c r="AB51" s="107"/>
      <c r="AC51" s="107"/>
      <c r="AD51" s="107"/>
      <c r="AE51" s="106"/>
      <c r="AF51" s="106"/>
      <c r="AG51" s="106"/>
      <c r="AH51" s="106"/>
      <c r="AI51" s="106"/>
      <c r="AJ51" s="106"/>
      <c r="AK51" s="106"/>
      <c r="AL51" s="330"/>
      <c r="AM51" s="121"/>
      <c r="AN51" s="121"/>
      <c r="AO51" s="121"/>
      <c r="AP51" s="121"/>
      <c r="AQ51" s="121"/>
      <c r="AR51" s="111"/>
    </row>
    <row r="52" spans="1:259" ht="18.95" customHeight="1" thickBot="1" x14ac:dyDescent="0.3">
      <c r="A52" s="527"/>
      <c r="B52" s="77" t="s">
        <v>475</v>
      </c>
      <c r="C52" s="600" t="s">
        <v>455</v>
      </c>
      <c r="D52" s="601"/>
      <c r="E52" s="601"/>
      <c r="F52" s="601"/>
      <c r="G52" s="601"/>
      <c r="H52" s="602"/>
      <c r="I52" s="603" t="s">
        <v>476</v>
      </c>
      <c r="J52" s="604"/>
      <c r="K52" s="605"/>
      <c r="L52" s="606"/>
      <c r="M52" s="132"/>
      <c r="N52" s="163"/>
      <c r="O52" s="113"/>
      <c r="P52" s="112"/>
      <c r="Q52" s="113"/>
      <c r="R52" s="635" t="s">
        <v>1021</v>
      </c>
      <c r="S52" s="636"/>
      <c r="T52" s="636"/>
      <c r="U52" s="636"/>
      <c r="V52" s="636"/>
      <c r="W52" s="636"/>
      <c r="X52" s="636"/>
      <c r="Y52" s="636"/>
      <c r="Z52" s="636"/>
      <c r="AA52" s="636"/>
      <c r="AB52" s="636"/>
      <c r="AC52" s="636"/>
      <c r="AD52" s="636"/>
      <c r="AE52" s="636"/>
      <c r="AF52" s="636"/>
      <c r="AG52" s="636"/>
      <c r="AH52" s="112"/>
      <c r="AI52" s="112"/>
      <c r="AJ52" s="112"/>
      <c r="AK52" s="330"/>
      <c r="AL52" s="106"/>
      <c r="AM52" s="114"/>
      <c r="AN52" s="114"/>
      <c r="AO52" s="114"/>
      <c r="AP52" s="114"/>
      <c r="AQ52" s="114"/>
      <c r="AR52" s="111"/>
    </row>
    <row r="53" spans="1:259" ht="18.95" customHeight="1" x14ac:dyDescent="0.25">
      <c r="A53" s="527"/>
      <c r="B53" s="78">
        <v>1</v>
      </c>
      <c r="C53" s="626" t="s">
        <v>477</v>
      </c>
      <c r="D53" s="627"/>
      <c r="E53" s="627"/>
      <c r="F53" s="627"/>
      <c r="G53" s="628"/>
      <c r="H53" s="79">
        <v>2</v>
      </c>
      <c r="I53" s="299" t="s">
        <v>478</v>
      </c>
      <c r="J53" s="158"/>
      <c r="K53" s="300">
        <v>5</v>
      </c>
      <c r="L53" s="301">
        <f>$D$60+K53</f>
        <v>14</v>
      </c>
      <c r="M53" s="598" t="s">
        <v>479</v>
      </c>
      <c r="N53" s="599"/>
      <c r="O53" s="599"/>
      <c r="P53" s="599"/>
      <c r="Q53" s="599"/>
      <c r="R53" s="624" t="s">
        <v>480</v>
      </c>
      <c r="S53" s="625"/>
      <c r="T53" s="625"/>
      <c r="U53" s="625"/>
      <c r="V53" s="625"/>
      <c r="W53" s="625"/>
      <c r="X53" s="625"/>
      <c r="Y53" s="625"/>
      <c r="Z53" s="625"/>
      <c r="AA53" s="625"/>
      <c r="AB53" s="625"/>
      <c r="AC53" s="625"/>
      <c r="AD53" s="625"/>
      <c r="AE53" s="625"/>
      <c r="AF53" s="625"/>
      <c r="AG53" s="625"/>
      <c r="AH53" s="625"/>
      <c r="AI53" s="112"/>
      <c r="AJ53" s="112"/>
      <c r="AK53" s="330"/>
      <c r="AL53" s="382"/>
      <c r="AM53" s="114"/>
      <c r="AN53" s="114"/>
      <c r="AO53" s="114"/>
      <c r="AP53" s="114"/>
      <c r="AQ53" s="114"/>
      <c r="AR53" s="111"/>
    </row>
    <row r="54" spans="1:259" ht="18.95" customHeight="1" x14ac:dyDescent="0.25">
      <c r="A54" s="527"/>
      <c r="B54" s="80">
        <v>2</v>
      </c>
      <c r="C54" s="621" t="s">
        <v>1012</v>
      </c>
      <c r="D54" s="615"/>
      <c r="E54" s="615"/>
      <c r="F54" s="615"/>
      <c r="G54" s="616"/>
      <c r="H54" s="81">
        <v>2</v>
      </c>
      <c r="I54" s="302" t="s">
        <v>481</v>
      </c>
      <c r="J54" s="159"/>
      <c r="K54" s="303">
        <v>1</v>
      </c>
      <c r="L54" s="304">
        <f>IF(D60&lt;=F1,F1+K54,D60+K54)</f>
        <v>10</v>
      </c>
      <c r="M54" s="598" t="s">
        <v>482</v>
      </c>
      <c r="N54" s="599"/>
      <c r="O54" s="599"/>
      <c r="P54" s="599"/>
      <c r="Q54" s="166"/>
      <c r="R54" s="625"/>
      <c r="S54" s="625"/>
      <c r="T54" s="625"/>
      <c r="U54" s="625"/>
      <c r="V54" s="625"/>
      <c r="W54" s="625"/>
      <c r="X54" s="625"/>
      <c r="Y54" s="625"/>
      <c r="Z54" s="625"/>
      <c r="AA54" s="625"/>
      <c r="AB54" s="625"/>
      <c r="AC54" s="625"/>
      <c r="AD54" s="625"/>
      <c r="AE54" s="625"/>
      <c r="AF54" s="625"/>
      <c r="AG54" s="625"/>
      <c r="AH54" s="625"/>
      <c r="AI54" s="386"/>
      <c r="AJ54" s="386"/>
      <c r="AK54" s="330"/>
      <c r="AL54" s="382"/>
      <c r="AM54" s="114"/>
      <c r="AN54" s="114"/>
      <c r="AO54" s="114"/>
      <c r="AP54" s="114"/>
      <c r="AQ54" s="114"/>
      <c r="AR54" s="111"/>
    </row>
    <row r="55" spans="1:259" ht="18.95" customHeight="1" x14ac:dyDescent="0.25">
      <c r="A55" s="527"/>
      <c r="B55" s="80">
        <v>3</v>
      </c>
      <c r="C55" s="621" t="s">
        <v>1013</v>
      </c>
      <c r="D55" s="615"/>
      <c r="E55" s="615"/>
      <c r="F55" s="615"/>
      <c r="G55" s="616"/>
      <c r="H55" s="81">
        <v>2</v>
      </c>
      <c r="I55" s="302" t="s">
        <v>483</v>
      </c>
      <c r="J55" s="159"/>
      <c r="K55" s="303">
        <v>1</v>
      </c>
      <c r="L55" s="304">
        <f t="shared" ref="L55:L61" si="36">$F$1+K55</f>
        <v>1</v>
      </c>
      <c r="M55" s="598" t="s">
        <v>484</v>
      </c>
      <c r="N55" s="599"/>
      <c r="O55" s="599"/>
      <c r="P55" s="599"/>
      <c r="Q55" s="166"/>
      <c r="R55" s="625"/>
      <c r="S55" s="625"/>
      <c r="T55" s="625"/>
      <c r="U55" s="625"/>
      <c r="V55" s="625"/>
      <c r="W55" s="625"/>
      <c r="X55" s="625"/>
      <c r="Y55" s="625"/>
      <c r="Z55" s="625"/>
      <c r="AA55" s="625"/>
      <c r="AB55" s="625"/>
      <c r="AC55" s="625"/>
      <c r="AD55" s="625"/>
      <c r="AE55" s="625"/>
      <c r="AF55" s="625"/>
      <c r="AG55" s="625"/>
      <c r="AH55" s="625"/>
      <c r="AI55" s="386"/>
      <c r="AJ55" s="386"/>
      <c r="AK55" s="330"/>
      <c r="AL55" s="382"/>
      <c r="AM55" s="114"/>
      <c r="AN55" s="114"/>
      <c r="AO55" s="114"/>
      <c r="AP55" s="114"/>
      <c r="AQ55" s="114"/>
      <c r="AR55" s="111"/>
    </row>
    <row r="56" spans="1:259" ht="18.95" customHeight="1" x14ac:dyDescent="0.25">
      <c r="A56" s="527"/>
      <c r="B56" s="80">
        <v>4</v>
      </c>
      <c r="C56" s="621" t="s">
        <v>1014</v>
      </c>
      <c r="D56" s="615"/>
      <c r="E56" s="615"/>
      <c r="F56" s="615"/>
      <c r="G56" s="616"/>
      <c r="H56" s="81">
        <v>0</v>
      </c>
      <c r="I56" s="302" t="s">
        <v>485</v>
      </c>
      <c r="J56" s="159"/>
      <c r="K56" s="303">
        <v>1</v>
      </c>
      <c r="L56" s="304">
        <f t="shared" si="36"/>
        <v>1</v>
      </c>
      <c r="M56" s="379" t="s">
        <v>486</v>
      </c>
      <c r="N56" s="164"/>
      <c r="O56" s="382"/>
      <c r="P56" s="382"/>
      <c r="Q56" s="166"/>
      <c r="R56" s="625"/>
      <c r="S56" s="625"/>
      <c r="T56" s="625"/>
      <c r="U56" s="625"/>
      <c r="V56" s="625"/>
      <c r="W56" s="625"/>
      <c r="X56" s="625"/>
      <c r="Y56" s="625"/>
      <c r="Z56" s="625"/>
      <c r="AA56" s="625"/>
      <c r="AB56" s="625"/>
      <c r="AC56" s="625"/>
      <c r="AD56" s="625"/>
      <c r="AE56" s="625"/>
      <c r="AF56" s="625"/>
      <c r="AG56" s="625"/>
      <c r="AH56" s="625"/>
      <c r="AI56" s="382"/>
      <c r="AJ56" s="382"/>
      <c r="AK56" s="330"/>
      <c r="AL56" s="382"/>
      <c r="AM56" s="114"/>
      <c r="AN56" s="114"/>
      <c r="AO56" s="114"/>
      <c r="AP56" s="114"/>
      <c r="AQ56" s="114"/>
      <c r="AR56" s="111"/>
    </row>
    <row r="57" spans="1:259" ht="18.95" customHeight="1" x14ac:dyDescent="0.25">
      <c r="A57" s="527"/>
      <c r="B57" s="80">
        <v>5</v>
      </c>
      <c r="C57" s="621" t="s">
        <v>1015</v>
      </c>
      <c r="D57" s="615"/>
      <c r="E57" s="615"/>
      <c r="F57" s="615"/>
      <c r="G57" s="616"/>
      <c r="H57" s="81">
        <v>0</v>
      </c>
      <c r="I57" s="302" t="s">
        <v>487</v>
      </c>
      <c r="J57" s="159"/>
      <c r="K57" s="303">
        <v>1</v>
      </c>
      <c r="L57" s="304">
        <f t="shared" si="36"/>
        <v>1</v>
      </c>
      <c r="M57" s="598" t="s">
        <v>488</v>
      </c>
      <c r="N57" s="599"/>
      <c r="O57" s="599"/>
      <c r="P57" s="599"/>
      <c r="Q57" s="166"/>
      <c r="R57" s="625"/>
      <c r="S57" s="625"/>
      <c r="T57" s="625"/>
      <c r="U57" s="625"/>
      <c r="V57" s="625"/>
      <c r="W57" s="625"/>
      <c r="X57" s="625"/>
      <c r="Y57" s="625"/>
      <c r="Z57" s="625"/>
      <c r="AA57" s="625"/>
      <c r="AB57" s="625"/>
      <c r="AC57" s="625"/>
      <c r="AD57" s="625"/>
      <c r="AE57" s="625"/>
      <c r="AF57" s="625"/>
      <c r="AG57" s="625"/>
      <c r="AH57" s="625"/>
      <c r="AI57" s="382"/>
      <c r="AJ57" s="382"/>
      <c r="AK57" s="330"/>
      <c r="AL57" s="382"/>
      <c r="AM57" s="114"/>
      <c r="AN57" s="114"/>
      <c r="AO57" s="114"/>
      <c r="AP57" s="114"/>
      <c r="AQ57" s="114"/>
      <c r="AR57" s="111"/>
    </row>
    <row r="58" spans="1:259" ht="18.95" customHeight="1" x14ac:dyDescent="0.25">
      <c r="A58" s="527"/>
      <c r="B58" s="80">
        <v>6</v>
      </c>
      <c r="C58" s="621" t="s">
        <v>1016</v>
      </c>
      <c r="D58" s="615"/>
      <c r="E58" s="615"/>
      <c r="F58" s="615"/>
      <c r="G58" s="616"/>
      <c r="H58" s="81">
        <v>0</v>
      </c>
      <c r="I58" s="302" t="s">
        <v>489</v>
      </c>
      <c r="J58" s="159"/>
      <c r="K58" s="303">
        <v>1</v>
      </c>
      <c r="L58" s="304">
        <f t="shared" si="36"/>
        <v>1</v>
      </c>
      <c r="M58" s="598" t="s">
        <v>490</v>
      </c>
      <c r="N58" s="599"/>
      <c r="O58" s="599"/>
      <c r="P58" s="599"/>
      <c r="Q58" s="599"/>
      <c r="R58" s="599"/>
      <c r="S58" s="599"/>
      <c r="T58" s="599"/>
      <c r="U58" s="599"/>
      <c r="V58" s="118"/>
      <c r="W58" s="380"/>
      <c r="X58" s="380"/>
      <c r="Y58" s="380"/>
      <c r="Z58" s="380"/>
      <c r="AA58" s="380"/>
      <c r="AB58" s="380"/>
      <c r="AC58" s="380"/>
      <c r="AD58" s="380"/>
      <c r="AE58" s="382"/>
      <c r="AF58" s="382"/>
      <c r="AG58" s="382"/>
      <c r="AH58" s="382"/>
      <c r="AI58" s="382"/>
      <c r="AJ58" s="382"/>
      <c r="AK58" s="330"/>
      <c r="AL58" s="382"/>
      <c r="AM58" s="114"/>
      <c r="AN58" s="114"/>
      <c r="AO58" s="114"/>
      <c r="AP58" s="114"/>
      <c r="AQ58" s="114"/>
      <c r="AR58" s="111"/>
    </row>
    <row r="59" spans="1:259" ht="18.95" customHeight="1" thickBot="1" x14ac:dyDescent="0.3">
      <c r="A59" s="527"/>
      <c r="B59" s="82">
        <v>7</v>
      </c>
      <c r="C59" s="613" t="s">
        <v>1017</v>
      </c>
      <c r="D59" s="614"/>
      <c r="E59" s="615"/>
      <c r="F59" s="615"/>
      <c r="G59" s="616"/>
      <c r="H59" s="81">
        <v>0</v>
      </c>
      <c r="I59" s="302" t="s">
        <v>497</v>
      </c>
      <c r="J59" s="159"/>
      <c r="K59" s="303">
        <v>1</v>
      </c>
      <c r="L59" s="304">
        <f t="shared" si="36"/>
        <v>1</v>
      </c>
      <c r="M59" s="598" t="s">
        <v>491</v>
      </c>
      <c r="N59" s="599"/>
      <c r="O59" s="599"/>
      <c r="P59" s="599"/>
      <c r="Q59" s="382"/>
      <c r="R59" s="382"/>
      <c r="S59" s="382"/>
      <c r="T59" s="382"/>
      <c r="U59" s="382"/>
      <c r="V59" s="119"/>
      <c r="W59" s="380"/>
      <c r="X59" s="380"/>
      <c r="Y59" s="380"/>
      <c r="Z59" s="380"/>
      <c r="AA59" s="380"/>
      <c r="AB59" s="380"/>
      <c r="AC59" s="380"/>
      <c r="AD59" s="380"/>
      <c r="AE59" s="382"/>
      <c r="AF59" s="382"/>
      <c r="AG59" s="382"/>
      <c r="AH59" s="382"/>
      <c r="AI59" s="382"/>
      <c r="AJ59" s="382"/>
      <c r="AK59" s="330"/>
      <c r="AL59" s="382"/>
      <c r="AM59" s="114"/>
      <c r="AN59" s="114"/>
      <c r="AO59" s="114"/>
      <c r="AP59" s="114"/>
      <c r="AQ59" s="114"/>
      <c r="AR59" s="111"/>
    </row>
    <row r="60" spans="1:259" ht="18.95" customHeight="1" thickBot="1" x14ac:dyDescent="0.3">
      <c r="A60" s="527"/>
      <c r="B60" s="639" t="s">
        <v>492</v>
      </c>
      <c r="C60" s="640"/>
      <c r="D60" s="86">
        <v>9</v>
      </c>
      <c r="E60" s="124"/>
      <c r="F60" s="713"/>
      <c r="G60" s="713"/>
      <c r="H60" s="714"/>
      <c r="I60" s="302" t="s">
        <v>493</v>
      </c>
      <c r="J60" s="159"/>
      <c r="K60" s="303"/>
      <c r="L60" s="304"/>
      <c r="M60" s="598" t="s">
        <v>494</v>
      </c>
      <c r="N60" s="599"/>
      <c r="O60" s="599"/>
      <c r="P60" s="599"/>
      <c r="Q60" s="380"/>
      <c r="R60" s="380"/>
      <c r="S60" s="380"/>
      <c r="T60" s="380"/>
      <c r="U60" s="380"/>
      <c r="V60" s="118"/>
      <c r="W60" s="380"/>
      <c r="X60" s="380"/>
      <c r="Y60" s="380"/>
      <c r="Z60" s="380"/>
      <c r="AA60" s="380"/>
      <c r="AB60" s="380"/>
      <c r="AC60" s="380"/>
      <c r="AD60" s="380"/>
      <c r="AE60" s="380"/>
      <c r="AF60" s="380"/>
      <c r="AG60" s="380"/>
      <c r="AH60" s="380"/>
      <c r="AI60" s="385"/>
      <c r="AJ60" s="385"/>
      <c r="AK60" s="385"/>
      <c r="AL60" s="385"/>
      <c r="AM60" s="121"/>
      <c r="AN60" s="121"/>
      <c r="AO60" s="121"/>
      <c r="AP60" s="121"/>
      <c r="AQ60" s="107"/>
      <c r="AR60" s="111"/>
    </row>
    <row r="61" spans="1:259" ht="18.95" customHeight="1" x14ac:dyDescent="0.25">
      <c r="A61" s="527"/>
      <c r="B61" s="622" t="s">
        <v>495</v>
      </c>
      <c r="C61" s="623"/>
      <c r="D61" s="637" t="s">
        <v>496</v>
      </c>
      <c r="E61" s="638"/>
      <c r="F61" s="715"/>
      <c r="G61" s="715"/>
      <c r="H61" s="716"/>
      <c r="I61" s="302" t="s">
        <v>497</v>
      </c>
      <c r="J61" s="159"/>
      <c r="K61" s="303">
        <v>1</v>
      </c>
      <c r="L61" s="304">
        <f t="shared" si="36"/>
        <v>1</v>
      </c>
      <c r="M61" s="598" t="s">
        <v>498</v>
      </c>
      <c r="N61" s="599"/>
      <c r="O61" s="599"/>
      <c r="P61" s="599"/>
      <c r="Q61" s="380"/>
      <c r="R61" s="380"/>
      <c r="S61" s="380"/>
      <c r="T61" s="380"/>
      <c r="U61" s="380"/>
      <c r="V61" s="118"/>
      <c r="W61" s="380"/>
      <c r="X61" s="380"/>
      <c r="Y61" s="380"/>
      <c r="Z61" s="380"/>
      <c r="AA61" s="380"/>
      <c r="AB61" s="380"/>
      <c r="AC61" s="380"/>
      <c r="AD61" s="380"/>
      <c r="AE61" s="380"/>
      <c r="AF61" s="380"/>
      <c r="AG61" s="380"/>
      <c r="AH61" s="380"/>
      <c r="AI61" s="385"/>
      <c r="AJ61" s="385"/>
      <c r="AK61" s="385"/>
      <c r="AL61" s="385"/>
      <c r="AM61" s="121"/>
      <c r="AN61" s="121"/>
      <c r="AO61" s="121"/>
      <c r="AP61" s="121"/>
      <c r="AQ61" s="107"/>
      <c r="AR61" s="111"/>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c r="EE61" s="85"/>
      <c r="EF61" s="85"/>
      <c r="EG61" s="85"/>
      <c r="EH61" s="85"/>
      <c r="EI61" s="85"/>
      <c r="EJ61" s="85"/>
      <c r="EK61" s="85"/>
      <c r="EL61" s="85"/>
      <c r="EM61" s="85"/>
      <c r="EN61" s="85"/>
      <c r="EO61" s="85"/>
      <c r="EP61" s="85"/>
      <c r="EQ61" s="85"/>
      <c r="ER61" s="85"/>
      <c r="ES61" s="85"/>
      <c r="ET61" s="85"/>
      <c r="EU61" s="85"/>
      <c r="EV61" s="85"/>
      <c r="EW61" s="85"/>
      <c r="EX61" s="85"/>
      <c r="EY61" s="85"/>
      <c r="EZ61" s="85"/>
      <c r="FA61" s="85"/>
      <c r="FB61" s="85"/>
      <c r="FC61" s="85"/>
      <c r="FD61" s="85"/>
      <c r="FE61" s="85"/>
      <c r="FF61" s="85"/>
      <c r="FG61" s="85"/>
      <c r="FH61" s="85"/>
      <c r="FI61" s="85"/>
      <c r="FJ61" s="85"/>
      <c r="FK61" s="85"/>
      <c r="FL61" s="85"/>
      <c r="FM61" s="85"/>
      <c r="FN61" s="85"/>
      <c r="FO61" s="85"/>
      <c r="FP61" s="85"/>
      <c r="FQ61" s="85"/>
      <c r="FR61" s="85"/>
      <c r="FS61" s="85"/>
      <c r="FT61" s="85"/>
      <c r="FU61" s="85"/>
      <c r="FV61" s="85"/>
      <c r="FW61" s="85"/>
      <c r="FX61" s="85"/>
      <c r="FY61" s="85"/>
      <c r="FZ61" s="85"/>
      <c r="GA61" s="85"/>
      <c r="GB61" s="85"/>
      <c r="GC61" s="85"/>
      <c r="GD61" s="85"/>
      <c r="GE61" s="85"/>
      <c r="GF61" s="85"/>
      <c r="GG61" s="85"/>
      <c r="GH61" s="85"/>
      <c r="GI61" s="85"/>
      <c r="GJ61" s="85"/>
      <c r="GK61" s="85"/>
      <c r="GL61" s="85"/>
      <c r="GM61" s="85"/>
      <c r="GN61" s="85"/>
      <c r="GO61" s="85"/>
      <c r="GP61" s="85"/>
      <c r="GQ61" s="85"/>
      <c r="GR61" s="85"/>
      <c r="GS61" s="85"/>
      <c r="GT61" s="85"/>
      <c r="GU61" s="85"/>
      <c r="GV61" s="85"/>
      <c r="GW61" s="85"/>
      <c r="GX61" s="85"/>
      <c r="GY61" s="85"/>
      <c r="GZ61" s="85"/>
      <c r="HA61" s="85"/>
      <c r="HB61" s="85"/>
      <c r="HC61" s="85"/>
      <c r="HD61" s="85"/>
      <c r="HE61" s="85"/>
      <c r="HF61" s="85"/>
      <c r="HG61" s="85"/>
      <c r="HH61" s="85"/>
      <c r="HI61" s="85"/>
      <c r="HJ61" s="85"/>
      <c r="HK61" s="85"/>
      <c r="HL61" s="85"/>
      <c r="HM61" s="85"/>
      <c r="HN61" s="85"/>
      <c r="HO61" s="85"/>
      <c r="HP61" s="85"/>
      <c r="HQ61" s="85"/>
      <c r="HR61" s="85"/>
      <c r="HS61" s="85"/>
      <c r="HT61" s="85"/>
      <c r="HU61" s="85"/>
      <c r="HV61" s="85"/>
      <c r="HW61" s="85"/>
      <c r="HX61" s="85"/>
      <c r="HY61" s="85"/>
      <c r="HZ61" s="85"/>
      <c r="IA61" s="85"/>
      <c r="IB61" s="85"/>
      <c r="IC61" s="85"/>
      <c r="ID61" s="85"/>
      <c r="IE61" s="85"/>
      <c r="IF61" s="85"/>
      <c r="IG61" s="85"/>
      <c r="IH61" s="85"/>
      <c r="II61" s="85"/>
      <c r="IJ61" s="85"/>
      <c r="IK61" s="85"/>
      <c r="IL61" s="85"/>
      <c r="IM61" s="85"/>
      <c r="IN61" s="85"/>
      <c r="IO61" s="85"/>
      <c r="IP61" s="85"/>
      <c r="IQ61" s="85"/>
      <c r="IR61" s="85"/>
      <c r="IS61" s="85"/>
      <c r="IT61" s="85"/>
      <c r="IU61" s="85"/>
      <c r="IV61" s="85"/>
      <c r="IW61" s="85"/>
      <c r="IX61" s="85"/>
      <c r="IY61" s="85"/>
    </row>
    <row r="62" spans="1:259" ht="18.95" customHeight="1" thickBot="1" x14ac:dyDescent="0.25">
      <c r="A62" s="527"/>
      <c r="B62" s="617" t="s">
        <v>499</v>
      </c>
      <c r="C62" s="618"/>
      <c r="D62" s="629" t="s">
        <v>500</v>
      </c>
      <c r="E62" s="630"/>
      <c r="F62" s="715"/>
      <c r="G62" s="715"/>
      <c r="H62" s="716"/>
      <c r="I62" s="305" t="s">
        <v>474</v>
      </c>
      <c r="J62" s="160"/>
      <c r="K62" s="306">
        <v>100</v>
      </c>
      <c r="L62" s="304">
        <f>K62</f>
        <v>100</v>
      </c>
      <c r="M62" s="619" t="s">
        <v>501</v>
      </c>
      <c r="N62" s="620"/>
      <c r="O62" s="620"/>
      <c r="P62" s="620"/>
      <c r="Q62" s="167"/>
      <c r="R62" s="381"/>
      <c r="S62" s="381"/>
      <c r="T62" s="167"/>
      <c r="U62" s="167"/>
      <c r="V62" s="168"/>
      <c r="W62" s="381"/>
      <c r="X62" s="167"/>
      <c r="Y62" s="167"/>
      <c r="Z62" s="167"/>
      <c r="AA62" s="167"/>
      <c r="AB62" s="167"/>
      <c r="AC62" s="167"/>
      <c r="AD62" s="167"/>
      <c r="AE62" s="167"/>
      <c r="AF62" s="167"/>
      <c r="AG62" s="167"/>
      <c r="AH62" s="167"/>
      <c r="AI62" s="122"/>
      <c r="AJ62" s="107"/>
      <c r="AK62" s="331"/>
      <c r="AL62" s="331"/>
      <c r="AM62" s="121"/>
      <c r="AN62" s="121"/>
      <c r="AO62" s="121"/>
      <c r="AP62" s="121"/>
      <c r="AQ62" s="107"/>
      <c r="AR62" s="111"/>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c r="EN62" s="85"/>
      <c r="EO62" s="85"/>
      <c r="EP62" s="85"/>
      <c r="EQ62" s="85"/>
      <c r="ER62" s="85"/>
      <c r="ES62" s="85"/>
      <c r="ET62" s="85"/>
      <c r="EU62" s="85"/>
      <c r="EV62" s="85"/>
      <c r="EW62" s="85"/>
      <c r="EX62" s="85"/>
      <c r="EY62" s="85"/>
      <c r="EZ62" s="85"/>
      <c r="FA62" s="85"/>
      <c r="FB62" s="85"/>
      <c r="FC62" s="85"/>
      <c r="FD62" s="85"/>
      <c r="FE62" s="85"/>
      <c r="FF62" s="85"/>
      <c r="FG62" s="85"/>
      <c r="FH62" s="85"/>
      <c r="FI62" s="85"/>
      <c r="FJ62" s="85"/>
      <c r="FK62" s="85"/>
      <c r="FL62" s="85"/>
      <c r="FM62" s="85"/>
      <c r="FN62" s="85"/>
      <c r="FO62" s="85"/>
      <c r="FP62" s="85"/>
      <c r="FQ62" s="85"/>
      <c r="FR62" s="85"/>
      <c r="FS62" s="85"/>
      <c r="FT62" s="85"/>
      <c r="FU62" s="85"/>
      <c r="FV62" s="85"/>
      <c r="FW62" s="85"/>
      <c r="FX62" s="85"/>
      <c r="FY62" s="85"/>
      <c r="FZ62" s="85"/>
      <c r="GA62" s="85"/>
      <c r="GB62" s="85"/>
      <c r="GC62" s="85"/>
      <c r="GD62" s="85"/>
      <c r="GE62" s="85"/>
      <c r="GF62" s="85"/>
      <c r="GG62" s="85"/>
      <c r="GH62" s="85"/>
      <c r="GI62" s="85"/>
      <c r="GJ62" s="85"/>
      <c r="GK62" s="85"/>
      <c r="GL62" s="85"/>
      <c r="GM62" s="85"/>
      <c r="GN62" s="85"/>
      <c r="GO62" s="85"/>
      <c r="GP62" s="85"/>
      <c r="GQ62" s="85"/>
      <c r="GR62" s="85"/>
      <c r="GS62" s="85"/>
      <c r="GT62" s="85"/>
      <c r="GU62" s="85"/>
      <c r="GV62" s="85"/>
      <c r="GW62" s="85"/>
      <c r="GX62" s="85"/>
      <c r="GY62" s="85"/>
      <c r="GZ62" s="85"/>
      <c r="HA62" s="85"/>
      <c r="HB62" s="85"/>
      <c r="HC62" s="85"/>
      <c r="HD62" s="85"/>
      <c r="HE62" s="85"/>
      <c r="HF62" s="85"/>
      <c r="HG62" s="85"/>
      <c r="HH62" s="85"/>
      <c r="HI62" s="85"/>
      <c r="HJ62" s="85"/>
      <c r="HK62" s="85"/>
      <c r="HL62" s="85"/>
      <c r="HM62" s="85"/>
      <c r="HN62" s="85"/>
      <c r="HO62" s="85"/>
      <c r="HP62" s="85"/>
      <c r="HQ62" s="85"/>
      <c r="HR62" s="85"/>
      <c r="HS62" s="85"/>
      <c r="HT62" s="85"/>
      <c r="HU62" s="85"/>
      <c r="HV62" s="85"/>
      <c r="HW62" s="85"/>
      <c r="HX62" s="85"/>
      <c r="HY62" s="85"/>
      <c r="HZ62" s="85"/>
      <c r="IA62" s="85"/>
      <c r="IB62" s="85"/>
      <c r="IC62" s="85"/>
      <c r="ID62" s="85"/>
      <c r="IE62" s="85"/>
      <c r="IF62" s="85"/>
      <c r="IG62" s="85"/>
      <c r="IH62" s="85"/>
      <c r="II62" s="85"/>
      <c r="IJ62" s="85"/>
      <c r="IK62" s="85"/>
      <c r="IL62" s="85"/>
      <c r="IM62" s="85"/>
      <c r="IN62" s="85"/>
      <c r="IO62" s="85"/>
      <c r="IP62" s="85"/>
      <c r="IQ62" s="85"/>
      <c r="IR62" s="85"/>
      <c r="IS62" s="85"/>
      <c r="IT62" s="85"/>
      <c r="IU62" s="85"/>
      <c r="IV62" s="85"/>
      <c r="IW62" s="85"/>
      <c r="IX62" s="85"/>
      <c r="IY62" s="85"/>
    </row>
  </sheetData>
  <sheetProtection sheet="1" objects="1" scenarios="1"/>
  <mergeCells count="388">
    <mergeCell ref="AE1:AF1"/>
    <mergeCell ref="AG1:AH1"/>
    <mergeCell ref="AK1:AL1"/>
    <mergeCell ref="F2:G2"/>
    <mergeCell ref="H2:I2"/>
    <mergeCell ref="O2:P2"/>
    <mergeCell ref="Q2:R2"/>
    <mergeCell ref="AI2:AJ2"/>
    <mergeCell ref="C1:D1"/>
    <mergeCell ref="G1:I1"/>
    <mergeCell ref="K1:N1"/>
    <mergeCell ref="O1:R1"/>
    <mergeCell ref="S1:V1"/>
    <mergeCell ref="W1:AD1"/>
    <mergeCell ref="L3:L4"/>
    <mergeCell ref="M3:M4"/>
    <mergeCell ref="N3:N6"/>
    <mergeCell ref="S3:S4"/>
    <mergeCell ref="T3:T4"/>
    <mergeCell ref="A3:A6"/>
    <mergeCell ref="B3:B6"/>
    <mergeCell ref="C3:C6"/>
    <mergeCell ref="D3:D6"/>
    <mergeCell ref="E3:E6"/>
    <mergeCell ref="J3:J4"/>
    <mergeCell ref="A7:A10"/>
    <mergeCell ref="B7:B10"/>
    <mergeCell ref="C7:C10"/>
    <mergeCell ref="D7:D10"/>
    <mergeCell ref="E7:E10"/>
    <mergeCell ref="J7:J8"/>
    <mergeCell ref="AH3:AH6"/>
    <mergeCell ref="AI3:AJ6"/>
    <mergeCell ref="AK3:AL3"/>
    <mergeCell ref="W4:W6"/>
    <mergeCell ref="J5:J6"/>
    <mergeCell ref="K5:K6"/>
    <mergeCell ref="L5:L6"/>
    <mergeCell ref="M5:M6"/>
    <mergeCell ref="S5:S6"/>
    <mergeCell ref="T5:T6"/>
    <mergeCell ref="U3:U4"/>
    <mergeCell ref="V3:V6"/>
    <mergeCell ref="AD3:AD6"/>
    <mergeCell ref="AE3:AE6"/>
    <mergeCell ref="AF3:AF6"/>
    <mergeCell ref="AG3:AG6"/>
    <mergeCell ref="U5:U6"/>
    <mergeCell ref="K3:K4"/>
    <mergeCell ref="AI7:AJ10"/>
    <mergeCell ref="AK7:AL7"/>
    <mergeCell ref="W8:W10"/>
    <mergeCell ref="AD8:AD10"/>
    <mergeCell ref="J9:J10"/>
    <mergeCell ref="K9:K10"/>
    <mergeCell ref="L9:L10"/>
    <mergeCell ref="M9:M10"/>
    <mergeCell ref="S9:S10"/>
    <mergeCell ref="T9:T10"/>
    <mergeCell ref="U7:U8"/>
    <mergeCell ref="V7:V10"/>
    <mergeCell ref="AE7:AE10"/>
    <mergeCell ref="AF7:AF10"/>
    <mergeCell ref="AG7:AG10"/>
    <mergeCell ref="AH7:AH10"/>
    <mergeCell ref="U9:U10"/>
    <mergeCell ref="K7:K8"/>
    <mergeCell ref="L7:L8"/>
    <mergeCell ref="M7:M8"/>
    <mergeCell ref="N7:N10"/>
    <mergeCell ref="S7:S8"/>
    <mergeCell ref="T7:T8"/>
    <mergeCell ref="L11:L12"/>
    <mergeCell ref="M11:M12"/>
    <mergeCell ref="N11:N14"/>
    <mergeCell ref="S11:S12"/>
    <mergeCell ref="T11:T12"/>
    <mergeCell ref="A11:A14"/>
    <mergeCell ref="B11:B14"/>
    <mergeCell ref="C11:C14"/>
    <mergeCell ref="D11:D14"/>
    <mergeCell ref="E11:E14"/>
    <mergeCell ref="J11:J12"/>
    <mergeCell ref="A15:A18"/>
    <mergeCell ref="B15:B18"/>
    <mergeCell ref="C15:C18"/>
    <mergeCell ref="D15:D18"/>
    <mergeCell ref="E15:E18"/>
    <mergeCell ref="J15:J16"/>
    <mergeCell ref="AI11:AJ14"/>
    <mergeCell ref="AK11:AL11"/>
    <mergeCell ref="W12:W14"/>
    <mergeCell ref="AD12:AD14"/>
    <mergeCell ref="J13:J14"/>
    <mergeCell ref="K13:K14"/>
    <mergeCell ref="L13:L14"/>
    <mergeCell ref="M13:M14"/>
    <mergeCell ref="S13:S14"/>
    <mergeCell ref="T13:T14"/>
    <mergeCell ref="U11:U12"/>
    <mergeCell ref="V11:V14"/>
    <mergeCell ref="AE11:AE14"/>
    <mergeCell ref="AF11:AF14"/>
    <mergeCell ref="AG11:AG14"/>
    <mergeCell ref="AH11:AH14"/>
    <mergeCell ref="U13:U14"/>
    <mergeCell ref="K11:K12"/>
    <mergeCell ref="AI15:AJ18"/>
    <mergeCell ref="AK15:AL15"/>
    <mergeCell ref="W16:W18"/>
    <mergeCell ref="AD16:AD18"/>
    <mergeCell ref="J17:J18"/>
    <mergeCell ref="K17:K18"/>
    <mergeCell ref="L17:L18"/>
    <mergeCell ref="M17:M18"/>
    <mergeCell ref="S17:S18"/>
    <mergeCell ref="T17:T18"/>
    <mergeCell ref="U15:U16"/>
    <mergeCell ref="V15:V18"/>
    <mergeCell ref="AE15:AE18"/>
    <mergeCell ref="AF15:AF18"/>
    <mergeCell ref="AG15:AG18"/>
    <mergeCell ref="AH15:AH18"/>
    <mergeCell ref="U17:U18"/>
    <mergeCell ref="K15:K16"/>
    <mergeCell ref="L15:L16"/>
    <mergeCell ref="M15:M16"/>
    <mergeCell ref="N15:N18"/>
    <mergeCell ref="S15:S16"/>
    <mergeCell ref="T15:T16"/>
    <mergeCell ref="L19:L20"/>
    <mergeCell ref="M19:M20"/>
    <mergeCell ref="N19:N22"/>
    <mergeCell ref="S19:S20"/>
    <mergeCell ref="T19:T20"/>
    <mergeCell ref="A19:A22"/>
    <mergeCell ref="B19:B22"/>
    <mergeCell ref="C19:C22"/>
    <mergeCell ref="D19:D22"/>
    <mergeCell ref="E19:E22"/>
    <mergeCell ref="J19:J20"/>
    <mergeCell ref="A23:A26"/>
    <mergeCell ref="B23:B26"/>
    <mergeCell ref="C23:C26"/>
    <mergeCell ref="D23:D26"/>
    <mergeCell ref="E23:E26"/>
    <mergeCell ref="J23:J24"/>
    <mergeCell ref="AI19:AJ22"/>
    <mergeCell ref="AK19:AL19"/>
    <mergeCell ref="W20:W22"/>
    <mergeCell ref="AD20:AD22"/>
    <mergeCell ref="J21:J22"/>
    <mergeCell ref="K21:K22"/>
    <mergeCell ref="L21:L22"/>
    <mergeCell ref="M21:M22"/>
    <mergeCell ref="S21:S22"/>
    <mergeCell ref="T21:T22"/>
    <mergeCell ref="U19:U20"/>
    <mergeCell ref="V19:V22"/>
    <mergeCell ref="AE19:AE22"/>
    <mergeCell ref="AF19:AF22"/>
    <mergeCell ref="AG19:AG22"/>
    <mergeCell ref="AH19:AH22"/>
    <mergeCell ref="U21:U22"/>
    <mergeCell ref="K19:K20"/>
    <mergeCell ref="AI23:AJ26"/>
    <mergeCell ref="AK23:AL23"/>
    <mergeCell ref="W24:W26"/>
    <mergeCell ref="AD24:AD26"/>
    <mergeCell ref="J25:J26"/>
    <mergeCell ref="K25:K26"/>
    <mergeCell ref="L25:L26"/>
    <mergeCell ref="M25:M26"/>
    <mergeCell ref="S25:S26"/>
    <mergeCell ref="T25:T26"/>
    <mergeCell ref="U23:U24"/>
    <mergeCell ref="V23:V26"/>
    <mergeCell ref="AE23:AE26"/>
    <mergeCell ref="AF23:AF26"/>
    <mergeCell ref="AG23:AG26"/>
    <mergeCell ref="AH23:AH26"/>
    <mergeCell ref="U25:U26"/>
    <mergeCell ref="K23:K24"/>
    <mergeCell ref="L23:L24"/>
    <mergeCell ref="M23:M24"/>
    <mergeCell ref="N23:N26"/>
    <mergeCell ref="S23:S24"/>
    <mergeCell ref="T23:T24"/>
    <mergeCell ref="L27:L28"/>
    <mergeCell ref="M27:M28"/>
    <mergeCell ref="N27:N30"/>
    <mergeCell ref="S27:S28"/>
    <mergeCell ref="T27:T28"/>
    <mergeCell ref="A27:A30"/>
    <mergeCell ref="B27:B30"/>
    <mergeCell ref="C27:C30"/>
    <mergeCell ref="D27:D30"/>
    <mergeCell ref="E27:E30"/>
    <mergeCell ref="J27:J28"/>
    <mergeCell ref="A31:A34"/>
    <mergeCell ref="B31:B34"/>
    <mergeCell ref="C31:C34"/>
    <mergeCell ref="D31:D34"/>
    <mergeCell ref="E31:E34"/>
    <mergeCell ref="J31:J32"/>
    <mergeCell ref="AI27:AJ30"/>
    <mergeCell ref="AK27:AL27"/>
    <mergeCell ref="W28:W30"/>
    <mergeCell ref="AD28:AD30"/>
    <mergeCell ref="J29:J30"/>
    <mergeCell ref="K29:K30"/>
    <mergeCell ref="L29:L30"/>
    <mergeCell ref="M29:M30"/>
    <mergeCell ref="S29:S30"/>
    <mergeCell ref="T29:T30"/>
    <mergeCell ref="U27:U28"/>
    <mergeCell ref="V27:V30"/>
    <mergeCell ref="AE27:AE30"/>
    <mergeCell ref="AF27:AF30"/>
    <mergeCell ref="AG27:AG30"/>
    <mergeCell ref="AH27:AH30"/>
    <mergeCell ref="U29:U30"/>
    <mergeCell ref="K27:K28"/>
    <mergeCell ref="AI31:AJ34"/>
    <mergeCell ref="AK31:AL31"/>
    <mergeCell ref="W32:W34"/>
    <mergeCell ref="AD32:AD34"/>
    <mergeCell ref="J33:J34"/>
    <mergeCell ref="K33:K34"/>
    <mergeCell ref="L33:L34"/>
    <mergeCell ref="M33:M34"/>
    <mergeCell ref="S33:S34"/>
    <mergeCell ref="T33:T34"/>
    <mergeCell ref="U31:U32"/>
    <mergeCell ref="V31:V34"/>
    <mergeCell ref="AE31:AE34"/>
    <mergeCell ref="AF31:AF34"/>
    <mergeCell ref="AG31:AG34"/>
    <mergeCell ref="AH31:AH34"/>
    <mergeCell ref="U33:U34"/>
    <mergeCell ref="K31:K32"/>
    <mergeCell ref="L31:L32"/>
    <mergeCell ref="M31:M32"/>
    <mergeCell ref="N31:N34"/>
    <mergeCell ref="S31:S32"/>
    <mergeCell ref="T31:T32"/>
    <mergeCell ref="L35:L36"/>
    <mergeCell ref="M35:M36"/>
    <mergeCell ref="N35:N38"/>
    <mergeCell ref="S35:S36"/>
    <mergeCell ref="T35:T36"/>
    <mergeCell ref="A35:A38"/>
    <mergeCell ref="B35:B38"/>
    <mergeCell ref="C35:C38"/>
    <mergeCell ref="D35:D38"/>
    <mergeCell ref="E35:E38"/>
    <mergeCell ref="J35:J36"/>
    <mergeCell ref="A39:A42"/>
    <mergeCell ref="B39:B42"/>
    <mergeCell ref="C39:C42"/>
    <mergeCell ref="D39:D42"/>
    <mergeCell ref="E39:E42"/>
    <mergeCell ref="J39:J40"/>
    <mergeCell ref="AI35:AJ38"/>
    <mergeCell ref="AK35:AL35"/>
    <mergeCell ref="W36:W38"/>
    <mergeCell ref="AD36:AD38"/>
    <mergeCell ref="J37:J38"/>
    <mergeCell ref="K37:K38"/>
    <mergeCell ref="L37:L38"/>
    <mergeCell ref="M37:M38"/>
    <mergeCell ref="S37:S38"/>
    <mergeCell ref="T37:T38"/>
    <mergeCell ref="U35:U36"/>
    <mergeCell ref="V35:V38"/>
    <mergeCell ref="AE35:AE38"/>
    <mergeCell ref="AF35:AF38"/>
    <mergeCell ref="AG35:AG38"/>
    <mergeCell ref="AH35:AH38"/>
    <mergeCell ref="U37:U38"/>
    <mergeCell ref="K35:K36"/>
    <mergeCell ref="AI39:AJ42"/>
    <mergeCell ref="AK39:AL39"/>
    <mergeCell ref="W40:W42"/>
    <mergeCell ref="AD40:AD42"/>
    <mergeCell ref="J41:J42"/>
    <mergeCell ref="K41:K42"/>
    <mergeCell ref="L41:L42"/>
    <mergeCell ref="M41:M42"/>
    <mergeCell ref="S41:S42"/>
    <mergeCell ref="T41:T42"/>
    <mergeCell ref="U39:U40"/>
    <mergeCell ref="V39:V42"/>
    <mergeCell ref="AE39:AE42"/>
    <mergeCell ref="AF39:AF42"/>
    <mergeCell ref="AG39:AG42"/>
    <mergeCell ref="AH39:AH42"/>
    <mergeCell ref="U41:U42"/>
    <mergeCell ref="K39:K40"/>
    <mergeCell ref="L39:L40"/>
    <mergeCell ref="M39:M40"/>
    <mergeCell ref="N39:N42"/>
    <mergeCell ref="S39:S40"/>
    <mergeCell ref="T39:T40"/>
    <mergeCell ref="L43:L44"/>
    <mergeCell ref="M43:M44"/>
    <mergeCell ref="N43:N46"/>
    <mergeCell ref="S43:S44"/>
    <mergeCell ref="T43:T44"/>
    <mergeCell ref="A43:A46"/>
    <mergeCell ref="B43:B46"/>
    <mergeCell ref="C43:C46"/>
    <mergeCell ref="D43:D46"/>
    <mergeCell ref="E43:E46"/>
    <mergeCell ref="J43:J44"/>
    <mergeCell ref="A47:A50"/>
    <mergeCell ref="B47:B50"/>
    <mergeCell ref="C47:C50"/>
    <mergeCell ref="D47:D50"/>
    <mergeCell ref="E47:E50"/>
    <mergeCell ref="J47:J48"/>
    <mergeCell ref="AI43:AJ46"/>
    <mergeCell ref="AK43:AL43"/>
    <mergeCell ref="W44:W46"/>
    <mergeCell ref="AD44:AD46"/>
    <mergeCell ref="J45:J46"/>
    <mergeCell ref="K45:K46"/>
    <mergeCell ref="L45:L46"/>
    <mergeCell ref="M45:M46"/>
    <mergeCell ref="S45:S46"/>
    <mergeCell ref="T45:T46"/>
    <mergeCell ref="U43:U44"/>
    <mergeCell ref="V43:V46"/>
    <mergeCell ref="AE43:AE46"/>
    <mergeCell ref="AF43:AF46"/>
    <mergeCell ref="AG43:AG46"/>
    <mergeCell ref="AH43:AH46"/>
    <mergeCell ref="U45:U46"/>
    <mergeCell ref="K43:K44"/>
    <mergeCell ref="AK47:AL47"/>
    <mergeCell ref="W48:W50"/>
    <mergeCell ref="AD48:AD50"/>
    <mergeCell ref="J49:J50"/>
    <mergeCell ref="K49:K50"/>
    <mergeCell ref="L49:L50"/>
    <mergeCell ref="M49:M50"/>
    <mergeCell ref="S49:S50"/>
    <mergeCell ref="T49:T50"/>
    <mergeCell ref="U49:U50"/>
    <mergeCell ref="V47:V50"/>
    <mergeCell ref="AE47:AE50"/>
    <mergeCell ref="AF47:AF50"/>
    <mergeCell ref="AG47:AG50"/>
    <mergeCell ref="AH47:AH50"/>
    <mergeCell ref="AI47:AJ50"/>
    <mergeCell ref="K47:K48"/>
    <mergeCell ref="L47:L48"/>
    <mergeCell ref="N47:N50"/>
    <mergeCell ref="S47:S48"/>
    <mergeCell ref="T47:T48"/>
    <mergeCell ref="U47:U48"/>
    <mergeCell ref="A51:A62"/>
    <mergeCell ref="C52:H52"/>
    <mergeCell ref="I52:L52"/>
    <mergeCell ref="R52:AG52"/>
    <mergeCell ref="C53:G53"/>
    <mergeCell ref="M53:Q53"/>
    <mergeCell ref="R53:AH57"/>
    <mergeCell ref="C54:G54"/>
    <mergeCell ref="M54:P54"/>
    <mergeCell ref="C55:G55"/>
    <mergeCell ref="M62:P62"/>
    <mergeCell ref="C59:G59"/>
    <mergeCell ref="M59:P59"/>
    <mergeCell ref="B60:C60"/>
    <mergeCell ref="F60:H62"/>
    <mergeCell ref="M60:P60"/>
    <mergeCell ref="B61:C61"/>
    <mergeCell ref="D61:E61"/>
    <mergeCell ref="M61:P61"/>
    <mergeCell ref="B62:C62"/>
    <mergeCell ref="D62:E62"/>
    <mergeCell ref="M55:P55"/>
    <mergeCell ref="C56:G56"/>
    <mergeCell ref="C57:G57"/>
    <mergeCell ref="M57:P57"/>
    <mergeCell ref="C58:G58"/>
    <mergeCell ref="M58:U58"/>
  </mergeCells>
  <pageMargins left="0.11811023622047245" right="0.11811023622047245" top="0.15748031496062992" bottom="0.15748031496062992" header="0.31496062992125984" footer="0.31496062992125984"/>
  <pageSetup paperSize="9" scale="4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A62"/>
  <sheetViews>
    <sheetView view="pageBreakPreview" zoomScale="58" zoomScaleNormal="70" zoomScaleSheetLayoutView="58" workbookViewId="0">
      <selection activeCell="X3" sqref="X3:X6"/>
    </sheetView>
  </sheetViews>
  <sheetFormatPr defaultColWidth="6.59765625" defaultRowHeight="15" x14ac:dyDescent="0.2"/>
  <cols>
    <col min="1" max="1" width="3.296875" style="83" customWidth="1"/>
    <col min="2" max="2" width="12.69921875" style="84" customWidth="1"/>
    <col min="3" max="3" width="4.8984375" style="84" customWidth="1"/>
    <col min="4" max="4" width="4.5" style="84" customWidth="1"/>
    <col min="5" max="5" width="7.296875" style="84" customWidth="1"/>
    <col min="6" max="6" width="4.8984375" style="87" customWidth="1"/>
    <col min="7" max="7" width="15.19921875" style="139" customWidth="1"/>
    <col min="8" max="8" width="4.796875" style="87" customWidth="1"/>
    <col min="9" max="9" width="15.09765625" style="139" customWidth="1"/>
    <col min="10" max="10" width="7.296875" style="139" customWidth="1"/>
    <col min="11" max="13" width="5.19921875" style="87" customWidth="1"/>
    <col min="14" max="14" width="5.19921875" style="84" hidden="1" customWidth="1"/>
    <col min="15" max="15" width="5.19921875" style="165" customWidth="1"/>
    <col min="16" max="16" width="4.8984375" style="87" customWidth="1"/>
    <col min="17" max="17" width="15.09765625" style="139" customWidth="1"/>
    <col min="18" max="18" width="5.09765625" style="87" customWidth="1"/>
    <col min="19" max="19" width="15.19921875" style="139" customWidth="1"/>
    <col min="20" max="22" width="5.19921875" style="87" customWidth="1"/>
    <col min="23" max="23" width="5.19921875" style="84" hidden="1" customWidth="1"/>
    <col min="24" max="24" width="5.19921875" style="88" customWidth="1"/>
    <col min="25" max="31" width="2.796875" style="89" customWidth="1"/>
    <col min="32" max="32" width="5.69921875" style="89" customWidth="1"/>
    <col min="33" max="34" width="5.296875" style="84" customWidth="1"/>
    <col min="35" max="36" width="7.59765625" style="84" customWidth="1"/>
    <col min="37" max="38" width="12.796875" style="84" customWidth="1"/>
    <col min="39" max="40" width="14.69921875" style="84" customWidth="1"/>
    <col min="41" max="45" width="6.59765625" style="111" customWidth="1"/>
    <col min="46" max="261" width="6.59765625" style="84" customWidth="1"/>
    <col min="262" max="16384" width="6.59765625" style="85"/>
  </cols>
  <sheetData>
    <row r="1" spans="1:45" ht="54" customHeight="1" thickBot="1" x14ac:dyDescent="0.25">
      <c r="A1" s="101"/>
      <c r="B1" s="170" t="s">
        <v>449</v>
      </c>
      <c r="C1" s="590">
        <v>42013</v>
      </c>
      <c r="D1" s="591"/>
      <c r="E1" s="171" t="s">
        <v>450</v>
      </c>
      <c r="F1" s="172">
        <v>8</v>
      </c>
      <c r="G1" s="588" t="s">
        <v>451</v>
      </c>
      <c r="H1" s="589"/>
      <c r="I1" s="589"/>
      <c r="J1" s="289"/>
      <c r="K1" s="588" t="s">
        <v>452</v>
      </c>
      <c r="L1" s="588"/>
      <c r="M1" s="588"/>
      <c r="N1" s="588"/>
      <c r="O1" s="660"/>
      <c r="P1" s="592" t="s">
        <v>453</v>
      </c>
      <c r="Q1" s="593"/>
      <c r="R1" s="593"/>
      <c r="S1" s="593"/>
      <c r="T1" s="661" t="s">
        <v>454</v>
      </c>
      <c r="U1" s="661"/>
      <c r="V1" s="661"/>
      <c r="W1" s="661"/>
      <c r="X1" s="662"/>
      <c r="Y1" s="573" t="s">
        <v>455</v>
      </c>
      <c r="Z1" s="574"/>
      <c r="AA1" s="574"/>
      <c r="AB1" s="574"/>
      <c r="AC1" s="574"/>
      <c r="AD1" s="574"/>
      <c r="AE1" s="574"/>
      <c r="AF1" s="575"/>
      <c r="AG1" s="576" t="s">
        <v>456</v>
      </c>
      <c r="AH1" s="577"/>
      <c r="AI1" s="578" t="s">
        <v>457</v>
      </c>
      <c r="AJ1" s="579"/>
      <c r="AK1" s="173" t="s">
        <v>1025</v>
      </c>
      <c r="AL1" s="174">
        <v>0.40347222222222223</v>
      </c>
      <c r="AM1" s="741" t="s">
        <v>459</v>
      </c>
      <c r="AN1" s="742"/>
      <c r="AO1" s="121"/>
      <c r="AP1" s="121"/>
      <c r="AQ1" s="121"/>
      <c r="AR1" s="121"/>
      <c r="AS1" s="121"/>
    </row>
    <row r="2" spans="1:45" ht="57.75" customHeight="1" thickBot="1" x14ac:dyDescent="0.25">
      <c r="A2" s="101"/>
      <c r="B2" s="307" t="s">
        <v>1</v>
      </c>
      <c r="C2" s="308" t="s">
        <v>460</v>
      </c>
      <c r="D2" s="309" t="s">
        <v>4</v>
      </c>
      <c r="E2" s="310" t="s">
        <v>461</v>
      </c>
      <c r="F2" s="743" t="s">
        <v>462</v>
      </c>
      <c r="G2" s="744"/>
      <c r="H2" s="745" t="s">
        <v>463</v>
      </c>
      <c r="I2" s="746"/>
      <c r="J2" s="298"/>
      <c r="K2" s="332" t="s">
        <v>464</v>
      </c>
      <c r="L2" s="332" t="s">
        <v>465</v>
      </c>
      <c r="M2" s="332" t="s">
        <v>466</v>
      </c>
      <c r="N2" s="333" t="s">
        <v>467</v>
      </c>
      <c r="O2" s="236" t="s">
        <v>467</v>
      </c>
      <c r="P2" s="747" t="s">
        <v>462</v>
      </c>
      <c r="Q2" s="748"/>
      <c r="R2" s="749" t="s">
        <v>463</v>
      </c>
      <c r="S2" s="750"/>
      <c r="T2" s="334" t="s">
        <v>468</v>
      </c>
      <c r="U2" s="334" t="s">
        <v>469</v>
      </c>
      <c r="V2" s="335" t="s">
        <v>470</v>
      </c>
      <c r="W2" s="336" t="s">
        <v>471</v>
      </c>
      <c r="X2" s="337" t="s">
        <v>471</v>
      </c>
      <c r="Y2" s="311" t="s">
        <v>1022</v>
      </c>
      <c r="Z2" s="312">
        <v>1</v>
      </c>
      <c r="AA2" s="312">
        <v>2</v>
      </c>
      <c r="AB2" s="312">
        <v>3</v>
      </c>
      <c r="AC2" s="312">
        <v>4</v>
      </c>
      <c r="AD2" s="312">
        <v>5</v>
      </c>
      <c r="AE2" s="312">
        <v>6</v>
      </c>
      <c r="AF2" s="313" t="s">
        <v>1018</v>
      </c>
      <c r="AG2" s="314" t="s">
        <v>1019</v>
      </c>
      <c r="AH2" s="315" t="s">
        <v>1076</v>
      </c>
      <c r="AI2" s="316" t="s">
        <v>1020</v>
      </c>
      <c r="AJ2" s="317" t="s">
        <v>472</v>
      </c>
      <c r="AK2" s="751" t="s">
        <v>458</v>
      </c>
      <c r="AL2" s="752"/>
      <c r="AM2" s="318" t="s">
        <v>1023</v>
      </c>
      <c r="AN2" s="319" t="s">
        <v>1024</v>
      </c>
      <c r="AO2" s="121"/>
      <c r="AP2" s="121"/>
      <c r="AQ2" s="121"/>
      <c r="AR2" s="121"/>
      <c r="AS2" s="121"/>
    </row>
    <row r="3" spans="1:45" ht="17.25" customHeight="1" x14ac:dyDescent="0.2">
      <c r="A3" s="731">
        <v>1</v>
      </c>
      <c r="B3" s="654" t="str">
        <f>LOOKUP(A3,Team_No,Team_Names_1)</f>
        <v>S-Tur</v>
      </c>
      <c r="C3" s="543" t="str">
        <f>'[1]Boat allocation &amp; OOD'!F4</f>
        <v>H18</v>
      </c>
      <c r="D3" s="561" t="str">
        <f>IF(C3=0,"",LOOKUP(C3,Hobie_No,Sail_No))</f>
        <v>297</v>
      </c>
      <c r="E3" s="534"/>
      <c r="F3" s="175"/>
      <c r="G3" s="176"/>
      <c r="H3" s="177"/>
      <c r="I3" s="176"/>
      <c r="J3" s="561" t="s">
        <v>1047</v>
      </c>
      <c r="K3" s="665">
        <v>4</v>
      </c>
      <c r="L3" s="665">
        <v>4</v>
      </c>
      <c r="M3" s="665" t="s">
        <v>483</v>
      </c>
      <c r="N3" s="178"/>
      <c r="O3" s="641">
        <f>SUM(K5:M5)</f>
        <v>17</v>
      </c>
      <c r="P3" s="179"/>
      <c r="Q3" s="176"/>
      <c r="R3" s="180"/>
      <c r="S3" s="176"/>
      <c r="T3" s="690">
        <v>3</v>
      </c>
      <c r="U3" s="690"/>
      <c r="V3" s="690"/>
      <c r="W3" s="181"/>
      <c r="X3" s="695">
        <f>SUM(T5:V6)</f>
        <v>3</v>
      </c>
      <c r="Y3" s="182"/>
      <c r="Z3" s="183"/>
      <c r="AA3" s="183"/>
      <c r="AB3" s="183"/>
      <c r="AC3" s="183"/>
      <c r="AD3" s="183"/>
      <c r="AE3" s="184"/>
      <c r="AF3" s="738">
        <f>SUM(Y4:AE6)</f>
        <v>0</v>
      </c>
      <c r="AG3" s="722">
        <f>O3</f>
        <v>17</v>
      </c>
      <c r="AH3" s="725">
        <f>X3</f>
        <v>3</v>
      </c>
      <c r="AI3" s="728">
        <f>SUM(AF3:AH6)</f>
        <v>20</v>
      </c>
      <c r="AJ3" s="704">
        <f>RANK(AI3,$AI$3:$AI$50,1)</f>
        <v>5</v>
      </c>
      <c r="AK3" s="707"/>
      <c r="AL3" s="708"/>
      <c r="AM3" s="717" t="str">
        <f>IF(B3=0,"",LOOKUP(A3,Team_No,Team_Names_2))</f>
        <v>Surfin Turtles</v>
      </c>
      <c r="AN3" s="718"/>
      <c r="AO3" s="121"/>
      <c r="AP3" s="121"/>
      <c r="AQ3" s="121"/>
      <c r="AR3" s="121"/>
      <c r="AS3" s="121"/>
    </row>
    <row r="4" spans="1:45" ht="18" customHeight="1" x14ac:dyDescent="0.25">
      <c r="A4" s="731"/>
      <c r="B4" s="655"/>
      <c r="C4" s="544"/>
      <c r="D4" s="562"/>
      <c r="E4" s="535"/>
      <c r="F4" s="186">
        <v>110</v>
      </c>
      <c r="G4" s="187" t="str">
        <f t="shared" ref="G4:G6" si="0">IF(F4=0,"",LOOKUP(F4,Sailor_No,Sailor_Name))</f>
        <v>James Owens</v>
      </c>
      <c r="H4" s="188">
        <v>36</v>
      </c>
      <c r="I4" s="187" t="str">
        <f>IF(H4=0,"",LOOKUP(H4,[1]Sailors!$A$2:$A$400,[1]Sailors!$C$2:$C$400))</f>
        <v>Christophe J</v>
      </c>
      <c r="J4" s="569"/>
      <c r="K4" s="664"/>
      <c r="L4" s="664"/>
      <c r="M4" s="664"/>
      <c r="N4" s="85"/>
      <c r="O4" s="642"/>
      <c r="P4" s="189">
        <v>150</v>
      </c>
      <c r="Q4" s="187" t="str">
        <f t="shared" ref="Q4:Q6" si="1">IF(P4=0,"",LOOKUP(P4,Sailor_No,Sailor_Name))</f>
        <v>Lorenzo Ferrante</v>
      </c>
      <c r="R4" s="190">
        <v>236</v>
      </c>
      <c r="S4" s="187" t="str">
        <f t="shared" ref="S4:S6" si="2">IF(R4=0,"",LOOKUP(R4,Sailor_No,Sailor_Name))</f>
        <v>Zoltan Kali</v>
      </c>
      <c r="T4" s="691"/>
      <c r="U4" s="691"/>
      <c r="V4" s="691"/>
      <c r="W4" s="85"/>
      <c r="X4" s="696">
        <f>SUM(W4:W6)</f>
        <v>0</v>
      </c>
      <c r="Y4" s="546" t="str">
        <f>IF(E3="N",$H$53,IF(E4="Y",0,"-"))</f>
        <v>-</v>
      </c>
      <c r="Z4" s="191"/>
      <c r="AA4" s="191"/>
      <c r="AB4" s="191"/>
      <c r="AC4" s="191"/>
      <c r="AD4" s="191"/>
      <c r="AE4" s="192"/>
      <c r="AF4" s="739"/>
      <c r="AG4" s="723"/>
      <c r="AH4" s="726"/>
      <c r="AI4" s="729"/>
      <c r="AJ4" s="705"/>
      <c r="AK4" s="709"/>
      <c r="AL4" s="710"/>
      <c r="AM4" s="320" t="str">
        <f>G4</f>
        <v>James Owens</v>
      </c>
      <c r="AN4" s="321" t="str">
        <f>Q4</f>
        <v>Lorenzo Ferrante</v>
      </c>
      <c r="AO4" s="121"/>
      <c r="AP4" s="121"/>
      <c r="AQ4" s="121"/>
      <c r="AR4" s="121"/>
      <c r="AS4" s="121"/>
    </row>
    <row r="5" spans="1:45" ht="18" customHeight="1" x14ac:dyDescent="0.25">
      <c r="A5" s="731"/>
      <c r="B5" s="655"/>
      <c r="C5" s="544"/>
      <c r="D5" s="562"/>
      <c r="E5" s="535"/>
      <c r="F5" s="186"/>
      <c r="G5" s="187" t="str">
        <f t="shared" si="0"/>
        <v/>
      </c>
      <c r="H5" s="193"/>
      <c r="I5" s="187" t="str">
        <f t="shared" ref="I5:I6" si="3">IF(H5=0,"",LOOKUP(H5,Sailor_No,Sailor_Name))</f>
        <v/>
      </c>
      <c r="J5" s="567" t="s">
        <v>456</v>
      </c>
      <c r="K5" s="666">
        <f>IF(K3&lt;=15,K3,LOOKUP(K3,$I$53:$I$62,$L$53:$L$62))</f>
        <v>4</v>
      </c>
      <c r="L5" s="666">
        <f>IF(L3&lt;=15,L3,LOOKUP(L3,$I$53:$I$62,$L$53:$L$62))</f>
        <v>4</v>
      </c>
      <c r="M5" s="667">
        <f>IF(M3&lt;=15,M3,LOOKUP(M3,$I$53:$I$62,$L$53:$L$62))</f>
        <v>9</v>
      </c>
      <c r="N5" s="85"/>
      <c r="O5" s="642"/>
      <c r="P5" s="189"/>
      <c r="Q5" s="187" t="str">
        <f t="shared" si="1"/>
        <v/>
      </c>
      <c r="R5" s="190"/>
      <c r="S5" s="187" t="str">
        <f t="shared" si="2"/>
        <v/>
      </c>
      <c r="T5" s="666">
        <f>IF(T3&lt;=15,T3,LOOKUP(T3,$I$53:$I$62,$L$53:$L$62))</f>
        <v>3</v>
      </c>
      <c r="U5" s="666">
        <f>IF(U3&lt;=15,U3,LOOKUP(U3,$I$53:$I$62,$L$53:$L$62))</f>
        <v>0</v>
      </c>
      <c r="V5" s="666">
        <f>IF(V3&lt;=15,V3,LOOKUP(V3,$I$53:$I$62,$L$53:$L$62))</f>
        <v>0</v>
      </c>
      <c r="W5" s="85"/>
      <c r="X5" s="696"/>
      <c r="Y5" s="547"/>
      <c r="Z5" s="191"/>
      <c r="AA5" s="191"/>
      <c r="AB5" s="191"/>
      <c r="AC5" s="191"/>
      <c r="AD5" s="191"/>
      <c r="AE5" s="192"/>
      <c r="AF5" s="739"/>
      <c r="AG5" s="723"/>
      <c r="AH5" s="726"/>
      <c r="AI5" s="729"/>
      <c r="AJ5" s="705"/>
      <c r="AK5" s="709"/>
      <c r="AL5" s="710"/>
      <c r="AM5" s="322" t="str">
        <f>G5</f>
        <v/>
      </c>
      <c r="AN5" s="323" t="str">
        <f>Q5</f>
        <v/>
      </c>
      <c r="AO5" s="121"/>
      <c r="AP5" s="121"/>
      <c r="AQ5" s="121"/>
      <c r="AR5" s="121"/>
      <c r="AS5" s="121"/>
    </row>
    <row r="6" spans="1:45" ht="18" customHeight="1" thickBot="1" x14ac:dyDescent="0.3">
      <c r="A6" s="731"/>
      <c r="B6" s="656"/>
      <c r="C6" s="545"/>
      <c r="D6" s="563"/>
      <c r="E6" s="536"/>
      <c r="F6" s="194"/>
      <c r="G6" s="195" t="str">
        <f t="shared" si="0"/>
        <v/>
      </c>
      <c r="H6" s="196"/>
      <c r="I6" s="195" t="str">
        <f t="shared" si="3"/>
        <v/>
      </c>
      <c r="J6" s="568"/>
      <c r="K6" s="645"/>
      <c r="L6" s="645"/>
      <c r="M6" s="668"/>
      <c r="N6" s="85"/>
      <c r="O6" s="643"/>
      <c r="P6" s="197"/>
      <c r="Q6" s="195" t="str">
        <f t="shared" si="1"/>
        <v/>
      </c>
      <c r="R6" s="198"/>
      <c r="S6" s="195" t="str">
        <f t="shared" si="2"/>
        <v/>
      </c>
      <c r="T6" s="645"/>
      <c r="U6" s="645"/>
      <c r="V6" s="645"/>
      <c r="W6" s="85"/>
      <c r="X6" s="697"/>
      <c r="Y6" s="548"/>
      <c r="Z6" s="199"/>
      <c r="AA6" s="199"/>
      <c r="AB6" s="199"/>
      <c r="AC6" s="199"/>
      <c r="AD6" s="199"/>
      <c r="AE6" s="200"/>
      <c r="AF6" s="740"/>
      <c r="AG6" s="724"/>
      <c r="AH6" s="727"/>
      <c r="AI6" s="730"/>
      <c r="AJ6" s="706"/>
      <c r="AK6" s="711"/>
      <c r="AL6" s="712"/>
      <c r="AM6" s="324" t="str">
        <f>G6</f>
        <v/>
      </c>
      <c r="AN6" s="325" t="str">
        <f t="shared" ref="AN6:AN50" si="4">Q6</f>
        <v/>
      </c>
      <c r="AO6" s="121"/>
      <c r="AP6" s="121"/>
      <c r="AQ6" s="121"/>
      <c r="AR6" s="121"/>
      <c r="AS6" s="121"/>
    </row>
    <row r="7" spans="1:45" ht="18" customHeight="1" x14ac:dyDescent="0.2">
      <c r="A7" s="731">
        <v>2</v>
      </c>
      <c r="B7" s="540" t="str">
        <f>LOOKUP(A7,Team_No,Team_Names_1)</f>
        <v>S-Tun</v>
      </c>
      <c r="C7" s="543" t="str">
        <f>'[1]Boat allocation &amp; OOD'!F5</f>
        <v>H10</v>
      </c>
      <c r="D7" s="561" t="str">
        <f>IF(C7=0,"",LOOKUP(C7,Hobie_No,Sail_No))</f>
        <v>679</v>
      </c>
      <c r="E7" s="537"/>
      <c r="F7" s="186"/>
      <c r="G7" s="187"/>
      <c r="H7" s="193"/>
      <c r="I7" s="187"/>
      <c r="J7" s="669" t="s">
        <v>1047</v>
      </c>
      <c r="K7" s="663">
        <v>3</v>
      </c>
      <c r="L7" s="663">
        <v>8</v>
      </c>
      <c r="M7" s="663">
        <v>5</v>
      </c>
      <c r="N7" s="201"/>
      <c r="O7" s="641">
        <f>SUM(K9:M9)</f>
        <v>16</v>
      </c>
      <c r="P7" s="202"/>
      <c r="Q7" s="187"/>
      <c r="R7" s="190"/>
      <c r="S7" s="187"/>
      <c r="T7" s="692">
        <v>8</v>
      </c>
      <c r="U7" s="690"/>
      <c r="V7" s="690"/>
      <c r="W7" s="203"/>
      <c r="X7" s="695">
        <f t="shared" ref="X7" si="5">SUM(T9:V10)</f>
        <v>8</v>
      </c>
      <c r="Y7" s="204"/>
      <c r="Z7" s="191"/>
      <c r="AA7" s="191"/>
      <c r="AB7" s="191"/>
      <c r="AC7" s="191"/>
      <c r="AD7" s="191"/>
      <c r="AE7" s="192"/>
      <c r="AF7" s="326"/>
      <c r="AG7" s="722">
        <f t="shared" ref="AG7" si="6">O7</f>
        <v>16</v>
      </c>
      <c r="AH7" s="725">
        <f t="shared" ref="AH7" si="7">X7</f>
        <v>8</v>
      </c>
      <c r="AI7" s="728">
        <f t="shared" ref="AI7" si="8">SUM(AF7:AH10)</f>
        <v>24</v>
      </c>
      <c r="AJ7" s="704">
        <f>RANK(AI7,$AI$3:$AI$50,1)</f>
        <v>7</v>
      </c>
      <c r="AK7" s="755"/>
      <c r="AL7" s="756"/>
      <c r="AM7" s="717" t="str">
        <f>IF(B7=0,"",LOOKUP(A7,Team_No,Team_Names_2))</f>
        <v>Surfin Tunas</v>
      </c>
      <c r="AN7" s="718"/>
      <c r="AO7" s="121"/>
      <c r="AP7" s="121"/>
      <c r="AQ7" s="121"/>
      <c r="AR7" s="121"/>
      <c r="AS7" s="121"/>
    </row>
    <row r="8" spans="1:45" ht="18" customHeight="1" x14ac:dyDescent="0.25">
      <c r="A8" s="731"/>
      <c r="B8" s="541"/>
      <c r="C8" s="544"/>
      <c r="D8" s="562"/>
      <c r="E8" s="538"/>
      <c r="F8" s="186">
        <v>200</v>
      </c>
      <c r="G8" s="187" t="str">
        <f>IF(F8=0,"",LOOKUP(F8,Sailor_No,Sailor_Name))</f>
        <v>Robert Langedijk</v>
      </c>
      <c r="H8" s="193">
        <v>61</v>
      </c>
      <c r="I8" s="187" t="str">
        <f>IF(H8=0,"",LOOKUP(H8,Sailor_No,Sailor_Name))</f>
        <v>Elvin Geafer</v>
      </c>
      <c r="J8" s="569"/>
      <c r="K8" s="664"/>
      <c r="L8" s="664"/>
      <c r="M8" s="664"/>
      <c r="N8" s="85"/>
      <c r="O8" s="642"/>
      <c r="P8" s="202">
        <v>91</v>
      </c>
      <c r="Q8" s="187" t="str">
        <f>IF(P8=0,"",LOOKUP(P8,Sailor_No,Sailor_Name))</f>
        <v>Helm 1</v>
      </c>
      <c r="R8" s="190">
        <v>40</v>
      </c>
      <c r="S8" s="187" t="str">
        <f>IF(R8=0,"",LOOKUP(R8,Sailor_No,Sailor_Name))</f>
        <v>Crew 1</v>
      </c>
      <c r="T8" s="691"/>
      <c r="U8" s="691"/>
      <c r="V8" s="691"/>
      <c r="W8" s="85"/>
      <c r="X8" s="696">
        <f t="shared" ref="X8" si="9">SUM(W8:W10)</f>
        <v>0</v>
      </c>
      <c r="Y8" s="546" t="str">
        <f>IF(E7="N",$H$53,IF(E8="Y",0,"-"))</f>
        <v>-</v>
      </c>
      <c r="Z8" s="191"/>
      <c r="AA8" s="191"/>
      <c r="AB8" s="191"/>
      <c r="AC8" s="191"/>
      <c r="AD8" s="191"/>
      <c r="AE8" s="192"/>
      <c r="AF8" s="719">
        <f>SUM(Y8:AE10)</f>
        <v>0</v>
      </c>
      <c r="AG8" s="723"/>
      <c r="AH8" s="726"/>
      <c r="AI8" s="729"/>
      <c r="AJ8" s="705"/>
      <c r="AK8" s="757"/>
      <c r="AL8" s="758"/>
      <c r="AM8" s="320" t="str">
        <f t="shared" ref="AM8:AM50" si="10">G8</f>
        <v>Robert Langedijk</v>
      </c>
      <c r="AN8" s="321" t="str">
        <f t="shared" si="4"/>
        <v>Helm 1</v>
      </c>
      <c r="AO8" s="121"/>
      <c r="AP8" s="121"/>
      <c r="AQ8" s="121"/>
      <c r="AR8" s="121"/>
      <c r="AS8" s="121"/>
    </row>
    <row r="9" spans="1:45" ht="18" customHeight="1" x14ac:dyDescent="0.25">
      <c r="A9" s="731"/>
      <c r="B9" s="541"/>
      <c r="C9" s="544"/>
      <c r="D9" s="562"/>
      <c r="E9" s="538"/>
      <c r="F9" s="186"/>
      <c r="G9" s="187" t="str">
        <f>IF(F9=0,"",LOOKUP(F9,Sailor_No,Sailor_Name))</f>
        <v/>
      </c>
      <c r="H9" s="193"/>
      <c r="I9" s="187" t="str">
        <f>IF(H9=0,"",LOOKUP(H9,Sailor_No,Sailor_Name))</f>
        <v/>
      </c>
      <c r="J9" s="677" t="s">
        <v>456</v>
      </c>
      <c r="K9" s="644">
        <f>IF(K7&lt;=15,K7,LOOKUP(K7,$I$53:$I$62,$L$53:$L$62))</f>
        <v>3</v>
      </c>
      <c r="L9" s="644">
        <f>IF(L7&lt;=15,L7,LOOKUP(L7,$I$53:$I$62,$L$53:$L$62))</f>
        <v>8</v>
      </c>
      <c r="M9" s="678">
        <f>IF(M7&lt;=15,M7,LOOKUP(M7,$I$53:$I$62,$L$53:$L$62))</f>
        <v>5</v>
      </c>
      <c r="N9" s="85"/>
      <c r="O9" s="642"/>
      <c r="P9" s="202"/>
      <c r="Q9" s="187" t="str">
        <f>IF(P9=0,"",LOOKUP(P9,Sailor_No,Sailor_Name))</f>
        <v/>
      </c>
      <c r="R9" s="190"/>
      <c r="S9" s="187" t="str">
        <f>IF(R9=0,"",LOOKUP(R9,Sailor_No,Sailor_Name))</f>
        <v/>
      </c>
      <c r="T9" s="666">
        <f>IF(T7&lt;=15,T7,LOOKUP(T7,$I$53:$I$62,$L$53:$L$62))</f>
        <v>8</v>
      </c>
      <c r="U9" s="666">
        <f>IF(U7&lt;=15,U7,LOOKUP(U7,$I$53:$I$62,$L$53:$L$62))</f>
        <v>0</v>
      </c>
      <c r="V9" s="666">
        <f>IF(V7&lt;=15,V7,LOOKUP(V7,$I$53:$I$62,$L$53:$L$62))</f>
        <v>0</v>
      </c>
      <c r="W9" s="85"/>
      <c r="X9" s="696"/>
      <c r="Y9" s="547"/>
      <c r="Z9" s="191"/>
      <c r="AA9" s="191"/>
      <c r="AB9" s="191"/>
      <c r="AC9" s="191"/>
      <c r="AD9" s="191"/>
      <c r="AE9" s="192"/>
      <c r="AF9" s="720"/>
      <c r="AG9" s="723"/>
      <c r="AH9" s="726"/>
      <c r="AI9" s="729"/>
      <c r="AJ9" s="705"/>
      <c r="AK9" s="757"/>
      <c r="AL9" s="758"/>
      <c r="AM9" s="322" t="str">
        <f t="shared" si="10"/>
        <v/>
      </c>
      <c r="AN9" s="323" t="str">
        <f t="shared" si="4"/>
        <v/>
      </c>
      <c r="AO9" s="121"/>
      <c r="AP9" s="121"/>
      <c r="AQ9" s="121"/>
      <c r="AR9" s="121"/>
      <c r="AS9" s="121"/>
    </row>
    <row r="10" spans="1:45" ht="18" customHeight="1" thickBot="1" x14ac:dyDescent="0.3">
      <c r="A10" s="731"/>
      <c r="B10" s="542"/>
      <c r="C10" s="545"/>
      <c r="D10" s="563"/>
      <c r="E10" s="539"/>
      <c r="F10" s="194"/>
      <c r="G10" s="195" t="str">
        <f>IF(F10=0,"",LOOKUP(F10,Sailor_No,Sailor_Name))</f>
        <v/>
      </c>
      <c r="H10" s="196"/>
      <c r="I10" s="195" t="str">
        <f>IF(H10=0,"",LOOKUP(H10,Sailor_No,Sailor_Name))</f>
        <v/>
      </c>
      <c r="J10" s="568"/>
      <c r="K10" s="645"/>
      <c r="L10" s="645"/>
      <c r="M10" s="668"/>
      <c r="N10" s="85"/>
      <c r="O10" s="643"/>
      <c r="P10" s="207"/>
      <c r="Q10" s="195" t="str">
        <f>IF(P10=0,"",LOOKUP(P10,Sailor_No,Sailor_Name))</f>
        <v/>
      </c>
      <c r="R10" s="198"/>
      <c r="S10" s="195" t="str">
        <f>IF(R10=0,"",LOOKUP(R10,Sailor_No,Sailor_Name))</f>
        <v/>
      </c>
      <c r="T10" s="645"/>
      <c r="U10" s="645"/>
      <c r="V10" s="645"/>
      <c r="W10" s="85"/>
      <c r="X10" s="697"/>
      <c r="Y10" s="548"/>
      <c r="Z10" s="199"/>
      <c r="AA10" s="199"/>
      <c r="AB10" s="199"/>
      <c r="AC10" s="199"/>
      <c r="AD10" s="199"/>
      <c r="AE10" s="200"/>
      <c r="AF10" s="734"/>
      <c r="AG10" s="724"/>
      <c r="AH10" s="727"/>
      <c r="AI10" s="730"/>
      <c r="AJ10" s="706"/>
      <c r="AK10" s="759"/>
      <c r="AL10" s="760"/>
      <c r="AM10" s="324" t="str">
        <f t="shared" si="10"/>
        <v/>
      </c>
      <c r="AN10" s="325" t="str">
        <f t="shared" si="4"/>
        <v/>
      </c>
      <c r="AO10" s="121"/>
      <c r="AP10" s="121"/>
      <c r="AQ10" s="121"/>
      <c r="AR10" s="121"/>
      <c r="AS10" s="121"/>
    </row>
    <row r="11" spans="1:45" ht="18" customHeight="1" x14ac:dyDescent="0.2">
      <c r="A11" s="731">
        <v>3</v>
      </c>
      <c r="B11" s="657" t="str">
        <f>LOOKUP(A11,Team_No,Team_Names_1)</f>
        <v>16s-1</v>
      </c>
      <c r="C11" s="543" t="str">
        <f>'[1]Boat allocation &amp; OOD'!C6</f>
        <v>H16</v>
      </c>
      <c r="D11" s="561" t="str">
        <f>IF(C11=0,"",LOOKUP(C11,Hobie_No,Sail_No))</f>
        <v>258</v>
      </c>
      <c r="E11" s="537"/>
      <c r="F11" s="186"/>
      <c r="G11" s="187"/>
      <c r="H11" s="193"/>
      <c r="I11" s="187"/>
      <c r="J11" s="561" t="s">
        <v>1047</v>
      </c>
      <c r="K11" s="663">
        <v>6</v>
      </c>
      <c r="L11" s="663">
        <v>7</v>
      </c>
      <c r="M11" s="663">
        <v>2</v>
      </c>
      <c r="N11" s="201"/>
      <c r="O11" s="641">
        <f>SUM(K13:M14)</f>
        <v>15</v>
      </c>
      <c r="P11" s="202"/>
      <c r="Q11" s="187"/>
      <c r="R11" s="190"/>
      <c r="S11" s="187"/>
      <c r="T11" s="690">
        <v>7</v>
      </c>
      <c r="U11" s="690"/>
      <c r="V11" s="690"/>
      <c r="W11" s="203"/>
      <c r="X11" s="695">
        <f t="shared" ref="X11" si="11">SUM(T13:V14)</f>
        <v>7</v>
      </c>
      <c r="Y11" s="204"/>
      <c r="Z11" s="191"/>
      <c r="AA11" s="191"/>
      <c r="AB11" s="191"/>
      <c r="AC11" s="191"/>
      <c r="AD11" s="191"/>
      <c r="AE11" s="192"/>
      <c r="AF11" s="326"/>
      <c r="AG11" s="722">
        <f t="shared" ref="AG11" si="12">O11</f>
        <v>15</v>
      </c>
      <c r="AH11" s="725">
        <f t="shared" ref="AH11" si="13">X11</f>
        <v>7</v>
      </c>
      <c r="AI11" s="728">
        <f t="shared" ref="AI11" si="14">SUM(AF11:AH14)</f>
        <v>22</v>
      </c>
      <c r="AJ11" s="704">
        <f t="shared" ref="AJ11" si="15">RANK(AI11,$AI$3:$AI$50,1)</f>
        <v>6</v>
      </c>
      <c r="AK11" s="755"/>
      <c r="AL11" s="756"/>
      <c r="AM11" s="717" t="str">
        <f>IF(B11=0,"",LOOKUP(A11,Team_No,Team_Names_2))</f>
        <v>16s-1</v>
      </c>
      <c r="AN11" s="718"/>
      <c r="AO11" s="121"/>
      <c r="AP11" s="121"/>
      <c r="AQ11" s="121"/>
      <c r="AR11" s="121"/>
      <c r="AS11" s="121"/>
    </row>
    <row r="12" spans="1:45" ht="18" customHeight="1" x14ac:dyDescent="0.25">
      <c r="A12" s="731"/>
      <c r="B12" s="658"/>
      <c r="C12" s="544"/>
      <c r="D12" s="562"/>
      <c r="E12" s="538"/>
      <c r="F12" s="186">
        <v>175</v>
      </c>
      <c r="G12" s="187" t="str">
        <f>IF(F12=0,"",LOOKUP(F12,Sailor_No,Sailor_Name))</f>
        <v>Matthijs Wagemans</v>
      </c>
      <c r="H12" s="193">
        <v>151</v>
      </c>
      <c r="I12" s="187" t="str">
        <f>IF(H12=0,"",LOOKUP(H12,Sailor_No,Sailor_Name))</f>
        <v>Luca Wagemans</v>
      </c>
      <c r="J12" s="569"/>
      <c r="K12" s="664"/>
      <c r="L12" s="664"/>
      <c r="M12" s="664"/>
      <c r="N12" s="85"/>
      <c r="O12" s="642"/>
      <c r="P12" s="202">
        <v>51</v>
      </c>
      <c r="Q12" s="187" t="str">
        <f>IF(P12=0,"",LOOKUP(P12,Sailor_No,Sailor_Name))</f>
        <v>Dave Clark</v>
      </c>
      <c r="R12" s="190">
        <v>4</v>
      </c>
      <c r="S12" s="187" t="str">
        <f>IF(R12=0,"",LOOKUP(R12,Sailor_No,Sailor_Name))</f>
        <v>Adriana Marinaro</v>
      </c>
      <c r="T12" s="691"/>
      <c r="U12" s="691"/>
      <c r="V12" s="691"/>
      <c r="W12" s="85"/>
      <c r="X12" s="696">
        <f t="shared" ref="X12" si="16">SUM(W12:W14)</f>
        <v>0</v>
      </c>
      <c r="Y12" s="546" t="str">
        <f>IF(E11="N",$H$53,IF(E12="Y",0,"-"))</f>
        <v>-</v>
      </c>
      <c r="Z12" s="191"/>
      <c r="AA12" s="191"/>
      <c r="AB12" s="191"/>
      <c r="AC12" s="191"/>
      <c r="AD12" s="191"/>
      <c r="AE12" s="192"/>
      <c r="AF12" s="719">
        <f>SUM(Y12:AE14)</f>
        <v>0</v>
      </c>
      <c r="AG12" s="723"/>
      <c r="AH12" s="726"/>
      <c r="AI12" s="729"/>
      <c r="AJ12" s="705"/>
      <c r="AK12" s="757"/>
      <c r="AL12" s="758"/>
      <c r="AM12" s="320" t="str">
        <f t="shared" si="10"/>
        <v>Matthijs Wagemans</v>
      </c>
      <c r="AN12" s="321" t="str">
        <f t="shared" si="4"/>
        <v>Dave Clark</v>
      </c>
      <c r="AO12" s="121"/>
      <c r="AP12" s="121"/>
      <c r="AQ12" s="121"/>
      <c r="AR12" s="121"/>
      <c r="AS12" s="121"/>
    </row>
    <row r="13" spans="1:45" ht="18" customHeight="1" x14ac:dyDescent="0.25">
      <c r="A13" s="731"/>
      <c r="B13" s="658"/>
      <c r="C13" s="544"/>
      <c r="D13" s="562"/>
      <c r="E13" s="538"/>
      <c r="F13" s="186"/>
      <c r="G13" s="187" t="str">
        <f>IF(F13=0,"",LOOKUP(F13,Sailor_No,Sailor_Name))</f>
        <v/>
      </c>
      <c r="H13" s="193"/>
      <c r="I13" s="187" t="str">
        <f>IF(H13=0,"",LOOKUP(H13,Sailor_No,Sailor_Name))</f>
        <v/>
      </c>
      <c r="J13" s="567" t="s">
        <v>456</v>
      </c>
      <c r="K13" s="644">
        <f>IF(K11&lt;=15,K11,LOOKUP(K11,$I$53:$I$62,$L$53:$L$62))</f>
        <v>6</v>
      </c>
      <c r="L13" s="644">
        <f>IF(L11&lt;=15,L11,LOOKUP(L11,$I$53:$I$62,$L$53:$L$62))</f>
        <v>7</v>
      </c>
      <c r="M13" s="678">
        <f>IF(M11&lt;=15,M11,LOOKUP(M11,$I$53:$I$62,$L$53:$L$62))</f>
        <v>2</v>
      </c>
      <c r="N13" s="85"/>
      <c r="O13" s="642"/>
      <c r="P13" s="202"/>
      <c r="Q13" s="187" t="str">
        <f>IF(P13=0,"",LOOKUP(P13,Sailor_No,Sailor_Name))</f>
        <v/>
      </c>
      <c r="R13" s="190"/>
      <c r="S13" s="187" t="str">
        <f>IF(R13=0,"",LOOKUP(R13,Sailor_No,Sailor_Name))</f>
        <v/>
      </c>
      <c r="T13" s="666">
        <f>IF(T11&lt;=15,T11,LOOKUP(T11,$I$53:$I$62,$L$53:$L$62))</f>
        <v>7</v>
      </c>
      <c r="U13" s="666">
        <f>IF(U11&lt;=15,U11,LOOKUP(U11,$I$53:$I$62,$L$53:$L$62))</f>
        <v>0</v>
      </c>
      <c r="V13" s="666">
        <f>IF(V11&lt;=15,V11,LOOKUP(V11,$I$53:$I$62,$L$53:$L$62))</f>
        <v>0</v>
      </c>
      <c r="W13" s="85"/>
      <c r="X13" s="696"/>
      <c r="Y13" s="547"/>
      <c r="Z13" s="191"/>
      <c r="AA13" s="191"/>
      <c r="AB13" s="191"/>
      <c r="AC13" s="191"/>
      <c r="AD13" s="191"/>
      <c r="AE13" s="192"/>
      <c r="AF13" s="720"/>
      <c r="AG13" s="723"/>
      <c r="AH13" s="726"/>
      <c r="AI13" s="729"/>
      <c r="AJ13" s="705"/>
      <c r="AK13" s="757"/>
      <c r="AL13" s="758"/>
      <c r="AM13" s="322" t="str">
        <f t="shared" si="10"/>
        <v/>
      </c>
      <c r="AN13" s="323" t="str">
        <f t="shared" si="4"/>
        <v/>
      </c>
      <c r="AO13" s="121"/>
      <c r="AP13" s="121"/>
      <c r="AQ13" s="121"/>
      <c r="AR13" s="121"/>
      <c r="AS13" s="121"/>
    </row>
    <row r="14" spans="1:45" ht="18" customHeight="1" thickBot="1" x14ac:dyDescent="0.3">
      <c r="A14" s="731"/>
      <c r="B14" s="659"/>
      <c r="C14" s="545"/>
      <c r="D14" s="563"/>
      <c r="E14" s="539"/>
      <c r="F14" s="194"/>
      <c r="G14" s="195" t="str">
        <f>IF(F14=0,"",LOOKUP(F14,Sailor_No,Sailor_Name))</f>
        <v/>
      </c>
      <c r="H14" s="196"/>
      <c r="I14" s="195" t="str">
        <f>IF(H14=0,"",LOOKUP(H14,Sailor_No,Sailor_Name))</f>
        <v/>
      </c>
      <c r="J14" s="568"/>
      <c r="K14" s="645"/>
      <c r="L14" s="645"/>
      <c r="M14" s="668"/>
      <c r="N14" s="85"/>
      <c r="O14" s="643"/>
      <c r="P14" s="207"/>
      <c r="Q14" s="195" t="str">
        <f>IF(P14=0,"",LOOKUP(P14,Sailor_No,Sailor_Name))</f>
        <v/>
      </c>
      <c r="R14" s="198"/>
      <c r="S14" s="195" t="str">
        <f>IF(R14=0,"",LOOKUP(R14,Sailor_No,Sailor_Name))</f>
        <v/>
      </c>
      <c r="T14" s="645"/>
      <c r="U14" s="645"/>
      <c r="V14" s="645"/>
      <c r="W14" s="85"/>
      <c r="X14" s="697"/>
      <c r="Y14" s="548"/>
      <c r="Z14" s="199"/>
      <c r="AA14" s="199"/>
      <c r="AB14" s="199"/>
      <c r="AC14" s="199"/>
      <c r="AD14" s="199"/>
      <c r="AE14" s="200"/>
      <c r="AF14" s="734"/>
      <c r="AG14" s="724"/>
      <c r="AH14" s="727"/>
      <c r="AI14" s="730"/>
      <c r="AJ14" s="706"/>
      <c r="AK14" s="759"/>
      <c r="AL14" s="760"/>
      <c r="AM14" s="324" t="str">
        <f t="shared" si="10"/>
        <v/>
      </c>
      <c r="AN14" s="325" t="str">
        <f t="shared" si="4"/>
        <v/>
      </c>
      <c r="AO14" s="121"/>
      <c r="AP14" s="121"/>
      <c r="AQ14" s="121"/>
      <c r="AR14" s="121"/>
      <c r="AS14" s="121"/>
    </row>
    <row r="15" spans="1:45" ht="18" customHeight="1" x14ac:dyDescent="0.2">
      <c r="A15" s="731">
        <v>4</v>
      </c>
      <c r="B15" s="648" t="str">
        <f>LOOKUP(A15,Team_No,Team_Names_1)</f>
        <v>16s-2</v>
      </c>
      <c r="C15" s="543" t="str">
        <f>'[1]Boat allocation &amp; OOD'!C7</f>
        <v>H11</v>
      </c>
      <c r="D15" s="561" t="str">
        <f>IF(C15=0,"",LOOKUP(C15,Hobie_No,Sail_No))</f>
        <v>681</v>
      </c>
      <c r="E15" s="537"/>
      <c r="F15" s="186"/>
      <c r="G15" s="187"/>
      <c r="H15" s="193"/>
      <c r="I15" s="187"/>
      <c r="J15" s="561" t="s">
        <v>1047</v>
      </c>
      <c r="K15" s="663">
        <v>8</v>
      </c>
      <c r="L15" s="663">
        <v>6</v>
      </c>
      <c r="M15" s="663" t="s">
        <v>483</v>
      </c>
      <c r="N15" s="201"/>
      <c r="O15" s="641">
        <f>SUM(K17:M18)</f>
        <v>23</v>
      </c>
      <c r="P15" s="202"/>
      <c r="Q15" s="187"/>
      <c r="R15" s="190"/>
      <c r="S15" s="187"/>
      <c r="T15" s="690">
        <v>4</v>
      </c>
      <c r="U15" s="690"/>
      <c r="V15" s="690"/>
      <c r="W15" s="203"/>
      <c r="X15" s="695">
        <f t="shared" ref="X15" si="17">SUM(T17:V18)</f>
        <v>4</v>
      </c>
      <c r="Y15" s="204"/>
      <c r="Z15" s="191"/>
      <c r="AA15" s="191"/>
      <c r="AB15" s="191"/>
      <c r="AC15" s="191"/>
      <c r="AD15" s="191"/>
      <c r="AE15" s="192"/>
      <c r="AF15" s="326"/>
      <c r="AG15" s="722">
        <f t="shared" ref="AG15" si="18">O15</f>
        <v>23</v>
      </c>
      <c r="AH15" s="725">
        <f t="shared" ref="AH15" si="19">X15</f>
        <v>4</v>
      </c>
      <c r="AI15" s="728">
        <f t="shared" ref="AI15" si="20">SUM(AF15:AH18)</f>
        <v>27</v>
      </c>
      <c r="AJ15" s="704">
        <f t="shared" ref="AJ15" si="21">RANK(AI15,$AI$3:$AI$50,1)</f>
        <v>8</v>
      </c>
      <c r="AK15" s="755"/>
      <c r="AL15" s="756"/>
      <c r="AM15" s="717" t="str">
        <f>IF(B15=0,"",LOOKUP(A15,Team_No,Team_Names_2))</f>
        <v>16s-2</v>
      </c>
      <c r="AN15" s="718"/>
      <c r="AO15" s="121"/>
      <c r="AP15" s="121"/>
      <c r="AQ15" s="121"/>
      <c r="AR15" s="121"/>
      <c r="AS15" s="121"/>
    </row>
    <row r="16" spans="1:45" ht="18" customHeight="1" x14ac:dyDescent="0.25">
      <c r="A16" s="731"/>
      <c r="B16" s="649"/>
      <c r="C16" s="544"/>
      <c r="D16" s="562"/>
      <c r="E16" s="538"/>
      <c r="F16" s="186">
        <v>137</v>
      </c>
      <c r="G16" s="187" t="str">
        <f>IF(F16=0,"",LOOKUP(F16,Sailor_No,Sailor_Name))</f>
        <v>Ken Greene</v>
      </c>
      <c r="H16" s="193">
        <v>237</v>
      </c>
      <c r="I16" s="187" t="str">
        <f>IF(H16=0,"",LOOKUP(H16,Sailor_No,Sailor_Name))</f>
        <v>Jim Freestone</v>
      </c>
      <c r="J16" s="569"/>
      <c r="K16" s="664"/>
      <c r="L16" s="664"/>
      <c r="M16" s="664"/>
      <c r="N16" s="85"/>
      <c r="O16" s="642"/>
      <c r="P16" s="202">
        <v>234</v>
      </c>
      <c r="Q16" s="187" t="str">
        <f>IF(P16=0,"",LOOKUP(P16,Sailor_No,Sailor_Name))</f>
        <v>Victoria Grainger</v>
      </c>
      <c r="R16" s="190">
        <v>175</v>
      </c>
      <c r="S16" s="187" t="str">
        <f>IF(R16=0,"",LOOKUP(R16,Sailor_No,Sailor_Name))</f>
        <v>Matthijs Wagemans</v>
      </c>
      <c r="T16" s="691"/>
      <c r="U16" s="691"/>
      <c r="V16" s="691"/>
      <c r="W16" s="85"/>
      <c r="X16" s="696">
        <f t="shared" ref="X16" si="22">SUM(W16:W18)</f>
        <v>0</v>
      </c>
      <c r="Y16" s="546" t="str">
        <f>IF(E15="N",$H$53,IF(E16="Y",0,"-"))</f>
        <v>-</v>
      </c>
      <c r="Z16" s="191"/>
      <c r="AA16" s="191"/>
      <c r="AB16" s="191"/>
      <c r="AC16" s="191"/>
      <c r="AD16" s="191"/>
      <c r="AE16" s="192"/>
      <c r="AF16" s="719">
        <f>SUM(Y16:AE18)</f>
        <v>0</v>
      </c>
      <c r="AG16" s="723"/>
      <c r="AH16" s="726"/>
      <c r="AI16" s="729"/>
      <c r="AJ16" s="705"/>
      <c r="AK16" s="757"/>
      <c r="AL16" s="758"/>
      <c r="AM16" s="320" t="str">
        <f t="shared" si="10"/>
        <v>Ken Greene</v>
      </c>
      <c r="AN16" s="321" t="str">
        <f t="shared" si="4"/>
        <v>Victoria Grainger</v>
      </c>
      <c r="AO16" s="121"/>
      <c r="AP16" s="121"/>
      <c r="AQ16" s="121"/>
      <c r="AR16" s="121"/>
      <c r="AS16" s="121"/>
    </row>
    <row r="17" spans="1:45" ht="18" customHeight="1" x14ac:dyDescent="0.25">
      <c r="A17" s="731"/>
      <c r="B17" s="649"/>
      <c r="C17" s="544"/>
      <c r="D17" s="562"/>
      <c r="E17" s="538"/>
      <c r="F17" s="186"/>
      <c r="G17" s="187" t="str">
        <f>IF(F17=0,"",LOOKUP(F17,Sailor_No,Sailor_Name))</f>
        <v/>
      </c>
      <c r="H17" s="193"/>
      <c r="I17" s="187" t="str">
        <f>IF(H17=0,"",LOOKUP(H17,Sailor_No,Sailor_Name))</f>
        <v/>
      </c>
      <c r="J17" s="567" t="s">
        <v>456</v>
      </c>
      <c r="K17" s="644">
        <f>IF(K15&lt;=15,K15,LOOKUP(K15,$I$53:$I$62,$L$53:$L$62))</f>
        <v>8</v>
      </c>
      <c r="L17" s="644">
        <f>IF(L15&lt;=15,L15,LOOKUP(L15,$I$53:$I$62,$L$53:$L$62))</f>
        <v>6</v>
      </c>
      <c r="M17" s="678">
        <f>IF(M15&lt;=15,M15,LOOKUP(M15,$I$53:$I$62,$L$53:$L$62))</f>
        <v>9</v>
      </c>
      <c r="N17" s="85"/>
      <c r="O17" s="642"/>
      <c r="P17" s="202"/>
      <c r="Q17" s="187" t="str">
        <f>IF(P17=0,"",LOOKUP(P17,Sailor_No,Sailor_Name))</f>
        <v/>
      </c>
      <c r="R17" s="190"/>
      <c r="S17" s="187" t="str">
        <f>IF(R17=0,"",LOOKUP(R17,Sailor_No,Sailor_Name))</f>
        <v/>
      </c>
      <c r="T17" s="666">
        <f>IF(T15&lt;=15,T15,LOOKUP(T15,$I$53:$I$62,$L$53:$L$62))</f>
        <v>4</v>
      </c>
      <c r="U17" s="666">
        <f>IF(U15&lt;=15,U15,LOOKUP(U15,$I$53:$I$62,$L$53:$L$62))</f>
        <v>0</v>
      </c>
      <c r="V17" s="666">
        <f>IF(V15&lt;=15,V15,LOOKUP(V15,$I$53:$I$62,$L$53:$L$62))</f>
        <v>0</v>
      </c>
      <c r="W17" s="85"/>
      <c r="X17" s="696"/>
      <c r="Y17" s="547"/>
      <c r="Z17" s="191"/>
      <c r="AA17" s="191"/>
      <c r="AB17" s="191"/>
      <c r="AC17" s="191"/>
      <c r="AD17" s="191"/>
      <c r="AE17" s="192"/>
      <c r="AF17" s="720"/>
      <c r="AG17" s="723"/>
      <c r="AH17" s="726"/>
      <c r="AI17" s="729"/>
      <c r="AJ17" s="705"/>
      <c r="AK17" s="757"/>
      <c r="AL17" s="758"/>
      <c r="AM17" s="322" t="str">
        <f t="shared" si="10"/>
        <v/>
      </c>
      <c r="AN17" s="323" t="str">
        <f t="shared" si="4"/>
        <v/>
      </c>
      <c r="AO17" s="121"/>
      <c r="AP17" s="121"/>
      <c r="AQ17" s="121"/>
      <c r="AR17" s="121"/>
      <c r="AS17" s="121"/>
    </row>
    <row r="18" spans="1:45" ht="18" customHeight="1" thickBot="1" x14ac:dyDescent="0.3">
      <c r="A18" s="731"/>
      <c r="B18" s="650"/>
      <c r="C18" s="545"/>
      <c r="D18" s="563"/>
      <c r="E18" s="539"/>
      <c r="F18" s="194"/>
      <c r="G18" s="195" t="str">
        <f>IF(F18=0,"",LOOKUP(F18,Sailor_No,Sailor_Name))</f>
        <v/>
      </c>
      <c r="H18" s="196"/>
      <c r="I18" s="195" t="str">
        <f>IF(H18=0,"",LOOKUP(H18,Sailor_No,Sailor_Name))</f>
        <v/>
      </c>
      <c r="J18" s="568"/>
      <c r="K18" s="645"/>
      <c r="L18" s="645"/>
      <c r="M18" s="668"/>
      <c r="N18" s="85"/>
      <c r="O18" s="643"/>
      <c r="P18" s="207"/>
      <c r="Q18" s="195" t="str">
        <f>IF(P18=0,"",LOOKUP(P18,Sailor_No,Sailor_Name))</f>
        <v/>
      </c>
      <c r="R18" s="198"/>
      <c r="S18" s="195" t="str">
        <f>IF(R18=0,"",LOOKUP(R18,Sailor_No,Sailor_Name))</f>
        <v/>
      </c>
      <c r="T18" s="645"/>
      <c r="U18" s="645"/>
      <c r="V18" s="645"/>
      <c r="W18" s="85"/>
      <c r="X18" s="697"/>
      <c r="Y18" s="548"/>
      <c r="Z18" s="191"/>
      <c r="AA18" s="191"/>
      <c r="AB18" s="191"/>
      <c r="AC18" s="191"/>
      <c r="AD18" s="191"/>
      <c r="AE18" s="192"/>
      <c r="AF18" s="733"/>
      <c r="AG18" s="724"/>
      <c r="AH18" s="727"/>
      <c r="AI18" s="730"/>
      <c r="AJ18" s="706"/>
      <c r="AK18" s="759"/>
      <c r="AL18" s="760"/>
      <c r="AM18" s="327" t="str">
        <f t="shared" si="10"/>
        <v/>
      </c>
      <c r="AN18" s="328" t="str">
        <f t="shared" si="4"/>
        <v/>
      </c>
      <c r="AO18" s="121"/>
      <c r="AP18" s="121"/>
      <c r="AQ18" s="121"/>
      <c r="AR18" s="121"/>
      <c r="AS18" s="121"/>
    </row>
    <row r="19" spans="1:45" ht="18" customHeight="1" x14ac:dyDescent="0.2">
      <c r="A19" s="731">
        <v>5</v>
      </c>
      <c r="B19" s="651" t="str">
        <f>LOOKUP(A19,Team_No,Team_Names_1)</f>
        <v>16s-3</v>
      </c>
      <c r="C19" s="543" t="str">
        <f>'[1]Boat allocation &amp; OOD'!C8</f>
        <v>H13</v>
      </c>
      <c r="D19" s="561" t="str">
        <f>IF(C19=0,"",LOOKUP(C19,Hobie_No,Sail_No))</f>
        <v>658</v>
      </c>
      <c r="E19" s="537"/>
      <c r="F19" s="210"/>
      <c r="G19" s="211"/>
      <c r="H19" s="212"/>
      <c r="I19" s="211"/>
      <c r="J19" s="646" t="s">
        <v>1047</v>
      </c>
      <c r="K19" s="684">
        <v>7</v>
      </c>
      <c r="L19" s="684">
        <v>5</v>
      </c>
      <c r="M19" s="736">
        <v>1</v>
      </c>
      <c r="N19" s="294"/>
      <c r="O19" s="641">
        <f t="shared" ref="O19" si="23">SUM(K21:M22)</f>
        <v>13</v>
      </c>
      <c r="P19" s="213"/>
      <c r="Q19" s="211"/>
      <c r="R19" s="214"/>
      <c r="S19" s="211"/>
      <c r="T19" s="690">
        <v>1</v>
      </c>
      <c r="U19" s="690"/>
      <c r="V19" s="690"/>
      <c r="W19" s="215"/>
      <c r="X19" s="695">
        <f t="shared" ref="X19" si="24">SUM(T21:V22)</f>
        <v>1</v>
      </c>
      <c r="Y19" s="216"/>
      <c r="Z19" s="217"/>
      <c r="AA19" s="217"/>
      <c r="AB19" s="217"/>
      <c r="AC19" s="217"/>
      <c r="AD19" s="217"/>
      <c r="AE19" s="218"/>
      <c r="AF19" s="329"/>
      <c r="AG19" s="722">
        <f t="shared" ref="AG19" si="25">O19</f>
        <v>13</v>
      </c>
      <c r="AH19" s="725">
        <f t="shared" ref="AH19" si="26">X19</f>
        <v>1</v>
      </c>
      <c r="AI19" s="728">
        <f t="shared" ref="AI19" si="27">SUM(AF19:AH22)</f>
        <v>14</v>
      </c>
      <c r="AJ19" s="704">
        <f t="shared" ref="AJ19" si="28">RANK(AI19,$AI$3:$AI$50,1)</f>
        <v>2</v>
      </c>
      <c r="AK19" s="755"/>
      <c r="AL19" s="756"/>
      <c r="AM19" s="717" t="str">
        <f>IF(B19=0,"",LOOKUP(A19,Team_No,Team_Names_2))</f>
        <v>16s-3</v>
      </c>
      <c r="AN19" s="718"/>
      <c r="AO19" s="121"/>
      <c r="AP19" s="121"/>
      <c r="AQ19" s="121"/>
      <c r="AR19" s="121"/>
      <c r="AS19" s="121"/>
    </row>
    <row r="20" spans="1:45" ht="18" customHeight="1" x14ac:dyDescent="0.25">
      <c r="A20" s="731"/>
      <c r="B20" s="652"/>
      <c r="C20" s="544"/>
      <c r="D20" s="562"/>
      <c r="E20" s="538"/>
      <c r="F20" s="186">
        <v>39</v>
      </c>
      <c r="G20" s="187" t="str">
        <f>IF(F20=0,"",LOOKUP(F20,Sailor_No,Sailor_Name))</f>
        <v>Craig McMeekin</v>
      </c>
      <c r="H20" s="193">
        <v>154</v>
      </c>
      <c r="I20" s="187" t="str">
        <f>IF(H20=0,"",LOOKUP(H20,Sailor_No,Sailor_Name))</f>
        <v>Manuel Fritz</v>
      </c>
      <c r="J20" s="647"/>
      <c r="K20" s="685"/>
      <c r="L20" s="685"/>
      <c r="M20" s="737"/>
      <c r="N20" s="85"/>
      <c r="O20" s="642"/>
      <c r="P20" s="202">
        <v>154</v>
      </c>
      <c r="Q20" s="187" t="str">
        <f>IF(P20=0,"",LOOKUP(P20,Sailor_No,Sailor_Name))</f>
        <v>Manuel Fritz</v>
      </c>
      <c r="R20" s="190">
        <v>39</v>
      </c>
      <c r="S20" s="187" t="str">
        <f>IF(R20=0,"",LOOKUP(R20,Sailor_No,Sailor_Name))</f>
        <v>Craig McMeekin</v>
      </c>
      <c r="T20" s="691"/>
      <c r="U20" s="693"/>
      <c r="V20" s="693"/>
      <c r="W20" s="85"/>
      <c r="X20" s="696">
        <f t="shared" ref="X20" si="29">SUM(W20:W22)</f>
        <v>0</v>
      </c>
      <c r="Y20" s="546" t="str">
        <f>IF(E19="N",$H$53,IF(E20="Y",0,"-"))</f>
        <v>-</v>
      </c>
      <c r="Z20" s="191"/>
      <c r="AA20" s="191"/>
      <c r="AB20" s="191"/>
      <c r="AC20" s="191"/>
      <c r="AD20" s="191"/>
      <c r="AE20" s="192"/>
      <c r="AF20" s="719">
        <f>SUM(Y20:AE22)</f>
        <v>0</v>
      </c>
      <c r="AG20" s="723"/>
      <c r="AH20" s="726"/>
      <c r="AI20" s="729"/>
      <c r="AJ20" s="705"/>
      <c r="AK20" s="757"/>
      <c r="AL20" s="758"/>
      <c r="AM20" s="320" t="str">
        <f t="shared" si="10"/>
        <v>Craig McMeekin</v>
      </c>
      <c r="AN20" s="321" t="str">
        <f t="shared" si="4"/>
        <v>Manuel Fritz</v>
      </c>
      <c r="AO20" s="121"/>
      <c r="AP20" s="121"/>
      <c r="AQ20" s="121"/>
      <c r="AR20" s="121"/>
      <c r="AS20" s="121"/>
    </row>
    <row r="21" spans="1:45" ht="18" customHeight="1" x14ac:dyDescent="0.25">
      <c r="A21" s="731"/>
      <c r="B21" s="652"/>
      <c r="C21" s="544"/>
      <c r="D21" s="562"/>
      <c r="E21" s="538"/>
      <c r="F21" s="186"/>
      <c r="G21" s="187" t="str">
        <f>IF(F21=0,"",LOOKUP(F21,Sailor_No,Sailor_Name))</f>
        <v/>
      </c>
      <c r="H21" s="193"/>
      <c r="I21" s="187" t="str">
        <f>IF(H21=0,"",LOOKUP(H21,Sailor_No,Sailor_Name))</f>
        <v/>
      </c>
      <c r="J21" s="567" t="s">
        <v>456</v>
      </c>
      <c r="K21" s="644">
        <f>IF(K19&lt;=15,K19,LOOKUP(K19,$I$53:$I$62,$L$53:$L$62))</f>
        <v>7</v>
      </c>
      <c r="L21" s="644">
        <f>IF(L19&lt;=15,L19,LOOKUP(L19,$I$53:$I$62,$L$53:$L$62))</f>
        <v>5</v>
      </c>
      <c r="M21" s="678">
        <f>IF(M19&lt;=15,M19,LOOKUP(M19,$I$53:$I$62,$L$53:$L$62))</f>
        <v>1</v>
      </c>
      <c r="N21" s="85"/>
      <c r="O21" s="642"/>
      <c r="P21" s="202"/>
      <c r="Q21" s="187" t="str">
        <f>IF(P21=0,"",LOOKUP(P21,Sailor_No,Sailor_Name))</f>
        <v/>
      </c>
      <c r="R21" s="190"/>
      <c r="S21" s="187" t="str">
        <f>IF(R21=0,"",LOOKUP(R21,Sailor_No,Sailor_Name))</f>
        <v/>
      </c>
      <c r="T21" s="666">
        <f>IF(T19&lt;=15,T19,LOOKUP(T19,$I$53:$I$62,$L$53:$L$62))</f>
        <v>1</v>
      </c>
      <c r="U21" s="666">
        <f>IF(U19&lt;=15,U19,LOOKUP(U19,$I$53:$I$62,$L$53:$L$62))</f>
        <v>0</v>
      </c>
      <c r="V21" s="666">
        <f>IF(V19&lt;=15,V19,LOOKUP(V19,$I$53:$I$62,$L$53:$L$62))</f>
        <v>0</v>
      </c>
      <c r="W21" s="85"/>
      <c r="X21" s="696"/>
      <c r="Y21" s="547"/>
      <c r="Z21" s="191"/>
      <c r="AA21" s="191"/>
      <c r="AB21" s="191"/>
      <c r="AC21" s="191"/>
      <c r="AD21" s="191"/>
      <c r="AE21" s="192"/>
      <c r="AF21" s="720"/>
      <c r="AG21" s="723"/>
      <c r="AH21" s="726"/>
      <c r="AI21" s="729"/>
      <c r="AJ21" s="705"/>
      <c r="AK21" s="757"/>
      <c r="AL21" s="758"/>
      <c r="AM21" s="322" t="str">
        <f t="shared" si="10"/>
        <v/>
      </c>
      <c r="AN21" s="323" t="str">
        <f t="shared" si="4"/>
        <v/>
      </c>
      <c r="AO21" s="121"/>
      <c r="AP21" s="121"/>
      <c r="AQ21" s="121"/>
      <c r="AR21" s="121"/>
      <c r="AS21" s="121"/>
    </row>
    <row r="22" spans="1:45" ht="18" customHeight="1" thickBot="1" x14ac:dyDescent="0.3">
      <c r="A22" s="731"/>
      <c r="B22" s="653"/>
      <c r="C22" s="545"/>
      <c r="D22" s="563"/>
      <c r="E22" s="539"/>
      <c r="F22" s="194"/>
      <c r="G22" s="195" t="str">
        <f>IF(F22=0,"",LOOKUP(F22,Sailor_No,Sailor_Name))</f>
        <v/>
      </c>
      <c r="H22" s="196"/>
      <c r="I22" s="195" t="str">
        <f>IF(H22=0,"",LOOKUP(H22,Sailor_No,Sailor_Name))</f>
        <v/>
      </c>
      <c r="J22" s="568"/>
      <c r="K22" s="645"/>
      <c r="L22" s="645"/>
      <c r="M22" s="668"/>
      <c r="N22" s="85"/>
      <c r="O22" s="643"/>
      <c r="P22" s="207"/>
      <c r="Q22" s="195" t="str">
        <f>IF(P22=0,"",LOOKUP(P22,Sailor_No,Sailor_Name))</f>
        <v/>
      </c>
      <c r="R22" s="198"/>
      <c r="S22" s="195" t="str">
        <f>IF(R22=0,"",LOOKUP(R22,Sailor_No,Sailor_Name))</f>
        <v/>
      </c>
      <c r="T22" s="645"/>
      <c r="U22" s="645"/>
      <c r="V22" s="645"/>
      <c r="W22" s="85"/>
      <c r="X22" s="697"/>
      <c r="Y22" s="548"/>
      <c r="Z22" s="191"/>
      <c r="AA22" s="191"/>
      <c r="AB22" s="191"/>
      <c r="AC22" s="191"/>
      <c r="AD22" s="191"/>
      <c r="AE22" s="192"/>
      <c r="AF22" s="733"/>
      <c r="AG22" s="724"/>
      <c r="AH22" s="727"/>
      <c r="AI22" s="730"/>
      <c r="AJ22" s="706"/>
      <c r="AK22" s="759"/>
      <c r="AL22" s="760"/>
      <c r="AM22" s="327" t="str">
        <f t="shared" si="10"/>
        <v/>
      </c>
      <c r="AN22" s="328" t="str">
        <f t="shared" si="4"/>
        <v/>
      </c>
      <c r="AO22" s="121"/>
      <c r="AP22" s="121"/>
      <c r="AQ22" s="121"/>
      <c r="AR22" s="121"/>
      <c r="AS22" s="121"/>
    </row>
    <row r="23" spans="1:45" ht="18" customHeight="1" x14ac:dyDescent="0.2">
      <c r="A23" s="731">
        <v>6</v>
      </c>
      <c r="B23" s="549" t="str">
        <f>LOOKUP(A23,Team_No,Team_Names_1)</f>
        <v>Giants</v>
      </c>
      <c r="C23" s="543" t="str">
        <f>'[1]Boat allocation &amp; OOD'!C9</f>
        <v>H14</v>
      </c>
      <c r="D23" s="561" t="str">
        <f>IF(C23=0,"",LOOKUP(C23,Hobie_No,Sail_No))</f>
        <v>673</v>
      </c>
      <c r="E23" s="537"/>
      <c r="F23" s="210"/>
      <c r="G23" s="211"/>
      <c r="H23" s="212"/>
      <c r="I23" s="211"/>
      <c r="J23" s="561" t="s">
        <v>1047</v>
      </c>
      <c r="K23" s="663">
        <v>2</v>
      </c>
      <c r="L23" s="663">
        <v>3</v>
      </c>
      <c r="M23" s="663">
        <v>4</v>
      </c>
      <c r="N23" s="294"/>
      <c r="O23" s="641">
        <f t="shared" ref="O23" si="30">SUM(K25:M26)</f>
        <v>9</v>
      </c>
      <c r="P23" s="213"/>
      <c r="Q23" s="211"/>
      <c r="R23" s="214"/>
      <c r="S23" s="211"/>
      <c r="T23" s="690">
        <v>5</v>
      </c>
      <c r="U23" s="690"/>
      <c r="V23" s="690"/>
      <c r="W23" s="215"/>
      <c r="X23" s="695">
        <f t="shared" ref="X23" si="31">SUM(T25:V26)</f>
        <v>5</v>
      </c>
      <c r="Y23" s="216"/>
      <c r="Z23" s="217"/>
      <c r="AA23" s="217"/>
      <c r="AB23" s="217"/>
      <c r="AC23" s="217"/>
      <c r="AD23" s="217"/>
      <c r="AE23" s="218"/>
      <c r="AF23" s="329"/>
      <c r="AG23" s="722">
        <f t="shared" ref="AG23" si="32">O23</f>
        <v>9</v>
      </c>
      <c r="AH23" s="725">
        <f t="shared" ref="AH23" si="33">X23</f>
        <v>5</v>
      </c>
      <c r="AI23" s="728">
        <f t="shared" ref="AI23" si="34">SUM(AF23:AH26)</f>
        <v>14</v>
      </c>
      <c r="AJ23" s="704">
        <v>3</v>
      </c>
      <c r="AK23" s="755"/>
      <c r="AL23" s="756"/>
      <c r="AM23" s="717" t="str">
        <f>IF(B23=0,"",LOOKUP(A23,Team_No,Team_Names_2))</f>
        <v>Giants</v>
      </c>
      <c r="AN23" s="718"/>
      <c r="AO23" s="121"/>
      <c r="AP23" s="121"/>
      <c r="AQ23" s="121"/>
      <c r="AR23" s="121"/>
      <c r="AS23" s="121"/>
    </row>
    <row r="24" spans="1:45" ht="18" customHeight="1" x14ac:dyDescent="0.25">
      <c r="A24" s="731"/>
      <c r="B24" s="550"/>
      <c r="C24" s="544"/>
      <c r="D24" s="562"/>
      <c r="E24" s="538"/>
      <c r="F24" s="186">
        <v>117</v>
      </c>
      <c r="G24" s="187" t="str">
        <f>IF(F24=0,"",LOOKUP(F24,Sailor_No,Sailor_Name))</f>
        <v>Johannes Boersma</v>
      </c>
      <c r="H24" s="193">
        <v>144</v>
      </c>
      <c r="I24" s="187" t="str">
        <f>IF(H24=0,"",LOOKUP(H24,Sailor_No,Sailor_Name))</f>
        <v>Lars Boersma</v>
      </c>
      <c r="J24" s="569"/>
      <c r="K24" s="664"/>
      <c r="L24" s="664"/>
      <c r="M24" s="664"/>
      <c r="N24" s="85"/>
      <c r="O24" s="642"/>
      <c r="P24" s="202">
        <v>64</v>
      </c>
      <c r="Q24" s="187" t="str">
        <f>IF(P24=0,"",LOOKUP(P24,Sailor_No,Sailor_Name))</f>
        <v>Erwin Kanters</v>
      </c>
      <c r="R24" s="190">
        <v>124</v>
      </c>
      <c r="S24" s="187" t="str">
        <f>IF(R24=0,"",LOOKUP(R24,Sailor_No,Sailor_Name))</f>
        <v>Joris van Nistelrooij</v>
      </c>
      <c r="T24" s="691"/>
      <c r="U24" s="691"/>
      <c r="V24" s="691"/>
      <c r="W24" s="85"/>
      <c r="X24" s="696">
        <f t="shared" ref="X24" si="35">SUM(W24:W26)</f>
        <v>0</v>
      </c>
      <c r="Y24" s="546" t="str">
        <f>IF(E23="N",$H$53,IF(E24="Y",0,"-"))</f>
        <v>-</v>
      </c>
      <c r="Z24" s="191"/>
      <c r="AA24" s="191"/>
      <c r="AB24" s="191"/>
      <c r="AC24" s="191"/>
      <c r="AD24" s="191"/>
      <c r="AE24" s="192"/>
      <c r="AF24" s="719">
        <f>SUM(Y24:AE26)</f>
        <v>0</v>
      </c>
      <c r="AG24" s="723"/>
      <c r="AH24" s="726"/>
      <c r="AI24" s="729"/>
      <c r="AJ24" s="705"/>
      <c r="AK24" s="757"/>
      <c r="AL24" s="758"/>
      <c r="AM24" s="320" t="str">
        <f t="shared" si="10"/>
        <v>Johannes Boersma</v>
      </c>
      <c r="AN24" s="321" t="str">
        <f t="shared" si="4"/>
        <v>Erwin Kanters</v>
      </c>
      <c r="AO24" s="121"/>
      <c r="AP24" s="121"/>
      <c r="AQ24" s="121"/>
      <c r="AR24" s="121"/>
      <c r="AS24" s="121"/>
    </row>
    <row r="25" spans="1:45" ht="18" customHeight="1" x14ac:dyDescent="0.25">
      <c r="A25" s="731"/>
      <c r="B25" s="550"/>
      <c r="C25" s="544"/>
      <c r="D25" s="562"/>
      <c r="E25" s="538"/>
      <c r="F25" s="186"/>
      <c r="G25" s="187" t="str">
        <f>IF(F25=0,"",LOOKUP(F25,Sailor_No,Sailor_Name))</f>
        <v/>
      </c>
      <c r="H25" s="193"/>
      <c r="I25" s="187" t="str">
        <f>IF(H25=0,"",LOOKUP(H25,Sailor_No,Sailor_Name))</f>
        <v/>
      </c>
      <c r="J25" s="567" t="s">
        <v>456</v>
      </c>
      <c r="K25" s="644">
        <f>IF(K23&lt;=15,K23,LOOKUP(K23,$I$53:$I$62,$L$53:$L$62))</f>
        <v>2</v>
      </c>
      <c r="L25" s="644">
        <f>IF(L23&lt;=15,L23,LOOKUP(L23,$I$53:$I$62,$L$53:$L$62))</f>
        <v>3</v>
      </c>
      <c r="M25" s="644">
        <f>IF(M23&lt;=15,M23,LOOKUP(M23,$I$53:$I$62,$L$53:$L$62))</f>
        <v>4</v>
      </c>
      <c r="N25" s="85"/>
      <c r="O25" s="642"/>
      <c r="P25" s="202"/>
      <c r="Q25" s="187" t="str">
        <f>IF(P25=0,"",LOOKUP(P25,Sailor_No,Sailor_Name))</f>
        <v/>
      </c>
      <c r="R25" s="190"/>
      <c r="S25" s="187" t="str">
        <f>IF(R25=0,"",LOOKUP(R25,Sailor_No,Sailor_Name))</f>
        <v/>
      </c>
      <c r="T25" s="666">
        <f>IF(T23&lt;=15,T23,LOOKUP(T23,$I$53:$I$62,$L$53:$L$62))</f>
        <v>5</v>
      </c>
      <c r="U25" s="666">
        <f>IF(U23&lt;=15,U23,LOOKUP(U23,$I$53:$I$62,$L$53:$L$62))</f>
        <v>0</v>
      </c>
      <c r="V25" s="666">
        <f>IF(V23&lt;=15,V23,LOOKUP(V23,$I$53:$I$62,$L$53:$L$62))</f>
        <v>0</v>
      </c>
      <c r="W25" s="85"/>
      <c r="X25" s="696"/>
      <c r="Y25" s="547"/>
      <c r="Z25" s="191"/>
      <c r="AA25" s="191"/>
      <c r="AB25" s="191"/>
      <c r="AC25" s="191"/>
      <c r="AD25" s="191"/>
      <c r="AE25" s="192"/>
      <c r="AF25" s="720"/>
      <c r="AG25" s="723"/>
      <c r="AH25" s="726"/>
      <c r="AI25" s="729"/>
      <c r="AJ25" s="705"/>
      <c r="AK25" s="757"/>
      <c r="AL25" s="758"/>
      <c r="AM25" s="322" t="str">
        <f t="shared" si="10"/>
        <v/>
      </c>
      <c r="AN25" s="323" t="str">
        <f t="shared" si="4"/>
        <v/>
      </c>
      <c r="AO25" s="121"/>
      <c r="AP25" s="121"/>
      <c r="AQ25" s="121"/>
      <c r="AR25" s="121"/>
      <c r="AS25" s="121"/>
    </row>
    <row r="26" spans="1:45" ht="18" customHeight="1" thickBot="1" x14ac:dyDescent="0.3">
      <c r="A26" s="731"/>
      <c r="B26" s="551"/>
      <c r="C26" s="545"/>
      <c r="D26" s="563"/>
      <c r="E26" s="539"/>
      <c r="F26" s="186"/>
      <c r="G26" s="187" t="str">
        <f>IF(F26=0,"",LOOKUP(F26,Sailor_No,Sailor_Name))</f>
        <v/>
      </c>
      <c r="H26" s="193"/>
      <c r="I26" s="187" t="str">
        <f>IF(H26=0,"",LOOKUP(H26,Sailor_No,Sailor_Name))</f>
        <v/>
      </c>
      <c r="J26" s="568"/>
      <c r="K26" s="645"/>
      <c r="L26" s="645"/>
      <c r="M26" s="645"/>
      <c r="N26" s="85"/>
      <c r="O26" s="643"/>
      <c r="P26" s="202"/>
      <c r="Q26" s="187" t="str">
        <f>IF(P26=0,"",LOOKUP(P26,Sailor_No,Sailor_Name))</f>
        <v/>
      </c>
      <c r="R26" s="190"/>
      <c r="S26" s="187" t="str">
        <f>IF(R26=0,"",LOOKUP(R26,Sailor_No,Sailor_Name))</f>
        <v/>
      </c>
      <c r="T26" s="645"/>
      <c r="U26" s="645"/>
      <c r="V26" s="645"/>
      <c r="W26" s="85"/>
      <c r="X26" s="697"/>
      <c r="Y26" s="548"/>
      <c r="Z26" s="191"/>
      <c r="AA26" s="191"/>
      <c r="AB26" s="191"/>
      <c r="AC26" s="191"/>
      <c r="AD26" s="191"/>
      <c r="AE26" s="192"/>
      <c r="AF26" s="733"/>
      <c r="AG26" s="724"/>
      <c r="AH26" s="727"/>
      <c r="AI26" s="730"/>
      <c r="AJ26" s="706"/>
      <c r="AK26" s="759"/>
      <c r="AL26" s="760"/>
      <c r="AM26" s="327" t="str">
        <f t="shared" si="10"/>
        <v/>
      </c>
      <c r="AN26" s="328" t="str">
        <f t="shared" si="4"/>
        <v/>
      </c>
      <c r="AO26" s="121"/>
      <c r="AP26" s="121"/>
      <c r="AQ26" s="121"/>
      <c r="AR26" s="121"/>
      <c r="AS26" s="121"/>
    </row>
    <row r="27" spans="1:45" ht="18" customHeight="1" x14ac:dyDescent="0.2">
      <c r="A27" s="731">
        <v>7</v>
      </c>
      <c r="B27" s="555" t="str">
        <f>LOOKUP(A27,Team_No,Team_Names_1)</f>
        <v>Titans</v>
      </c>
      <c r="C27" s="543" t="str">
        <f>'[1]Boat allocation &amp; OOD'!C10</f>
        <v>H17</v>
      </c>
      <c r="D27" s="561" t="str">
        <f>IF(C27=0,"",LOOKUP(C27,Hobie_No,Sail_No))</f>
        <v>592</v>
      </c>
      <c r="E27" s="534"/>
      <c r="F27" s="210"/>
      <c r="G27" s="211"/>
      <c r="H27" s="212"/>
      <c r="I27" s="211"/>
      <c r="J27" s="561" t="s">
        <v>1047</v>
      </c>
      <c r="K27" s="663" t="s">
        <v>478</v>
      </c>
      <c r="L27" s="663" t="s">
        <v>478</v>
      </c>
      <c r="M27" s="663" t="s">
        <v>478</v>
      </c>
      <c r="N27" s="294"/>
      <c r="O27" s="641">
        <f t="shared" ref="O27" si="36">SUM(K29:M30)</f>
        <v>42</v>
      </c>
      <c r="P27" s="213"/>
      <c r="Q27" s="211"/>
      <c r="R27" s="214"/>
      <c r="S27" s="211"/>
      <c r="T27" s="692" t="s">
        <v>478</v>
      </c>
      <c r="U27" s="692"/>
      <c r="V27" s="692"/>
      <c r="W27" s="215"/>
      <c r="X27" s="695">
        <f t="shared" ref="X27" si="37">SUM(T29:V30)</f>
        <v>14</v>
      </c>
      <c r="Y27" s="216"/>
      <c r="Z27" s="217"/>
      <c r="AA27" s="217"/>
      <c r="AB27" s="217"/>
      <c r="AC27" s="217"/>
      <c r="AD27" s="217"/>
      <c r="AE27" s="218"/>
      <c r="AF27" s="329"/>
      <c r="AG27" s="722">
        <f t="shared" ref="AG27" si="38">O27</f>
        <v>42</v>
      </c>
      <c r="AH27" s="725">
        <f t="shared" ref="AH27" si="39">X27</f>
        <v>14</v>
      </c>
      <c r="AI27" s="728">
        <f t="shared" ref="AI27" si="40">SUM(AF27:AH30)</f>
        <v>56</v>
      </c>
      <c r="AJ27" s="704">
        <v>10</v>
      </c>
      <c r="AK27" s="755"/>
      <c r="AL27" s="756"/>
      <c r="AM27" s="717" t="str">
        <f>IF(B27=0,"",LOOKUP(A27,Team_No,Team_Names_2))</f>
        <v>Titans</v>
      </c>
      <c r="AN27" s="718"/>
      <c r="AO27" s="121"/>
      <c r="AP27" s="121"/>
      <c r="AQ27" s="121"/>
      <c r="AR27" s="121"/>
      <c r="AS27" s="121"/>
    </row>
    <row r="28" spans="1:45" ht="18" customHeight="1" x14ac:dyDescent="0.25">
      <c r="A28" s="731"/>
      <c r="B28" s="556"/>
      <c r="C28" s="544"/>
      <c r="D28" s="562"/>
      <c r="E28" s="535"/>
      <c r="F28" s="186">
        <v>185</v>
      </c>
      <c r="G28" s="187" t="str">
        <f>IF(F28=0,"",LOOKUP(F28,Sailor_No,Sailor_Name))</f>
        <v>No Show</v>
      </c>
      <c r="H28" s="193">
        <v>185</v>
      </c>
      <c r="I28" s="187" t="str">
        <f>IF(H28=0,"",LOOKUP(H28,Sailor_No,Sailor_Name))</f>
        <v>No Show</v>
      </c>
      <c r="J28" s="569"/>
      <c r="K28" s="664"/>
      <c r="L28" s="664"/>
      <c r="M28" s="664"/>
      <c r="N28" s="85"/>
      <c r="O28" s="642"/>
      <c r="P28" s="202">
        <v>185</v>
      </c>
      <c r="Q28" s="187" t="str">
        <f>IF(P28=0,"",LOOKUP(P28,Sailor_No,Sailor_Name))</f>
        <v>No Show</v>
      </c>
      <c r="R28" s="190">
        <v>185</v>
      </c>
      <c r="S28" s="187" t="str">
        <f>IF(R28=0,"",LOOKUP(R28,Sailor_No,Sailor_Name))</f>
        <v>No Show</v>
      </c>
      <c r="T28" s="691"/>
      <c r="U28" s="691"/>
      <c r="V28" s="691"/>
      <c r="W28" s="85"/>
      <c r="X28" s="696">
        <f t="shared" ref="X28" si="41">SUM(W28:W30)</f>
        <v>0</v>
      </c>
      <c r="Y28" s="546" t="str">
        <f>IF(E27="N",$H$53,IF(E28="Y",0,"-"))</f>
        <v>-</v>
      </c>
      <c r="Z28" s="191"/>
      <c r="AA28" s="191"/>
      <c r="AB28" s="191"/>
      <c r="AC28" s="191"/>
      <c r="AD28" s="191"/>
      <c r="AE28" s="192"/>
      <c r="AF28" s="719">
        <f>SUM(Y28:AE30)</f>
        <v>0</v>
      </c>
      <c r="AG28" s="723"/>
      <c r="AH28" s="726"/>
      <c r="AI28" s="729"/>
      <c r="AJ28" s="705"/>
      <c r="AK28" s="757"/>
      <c r="AL28" s="758"/>
      <c r="AM28" s="320" t="str">
        <f t="shared" si="10"/>
        <v>No Show</v>
      </c>
      <c r="AN28" s="321" t="str">
        <f t="shared" si="4"/>
        <v>No Show</v>
      </c>
      <c r="AO28" s="121"/>
      <c r="AP28" s="121"/>
      <c r="AQ28" s="121"/>
      <c r="AR28" s="121"/>
      <c r="AS28" s="121"/>
    </row>
    <row r="29" spans="1:45" ht="18" customHeight="1" x14ac:dyDescent="0.25">
      <c r="A29" s="731"/>
      <c r="B29" s="556"/>
      <c r="C29" s="544"/>
      <c r="D29" s="562"/>
      <c r="E29" s="535"/>
      <c r="F29" s="186"/>
      <c r="G29" s="187" t="str">
        <f>IF(F29=0,"",LOOKUP(F29,Sailor_No,Sailor_Name))</f>
        <v/>
      </c>
      <c r="H29" s="193"/>
      <c r="I29" s="187" t="str">
        <f>IF(H29=0,"",LOOKUP(H29,Sailor_No,Sailor_Name))</f>
        <v/>
      </c>
      <c r="J29" s="567" t="s">
        <v>456</v>
      </c>
      <c r="K29" s="644">
        <f>IF(K27&lt;=15,K27,LOOKUP(K27,$I$53:$I$62,$L$53:$L$62))</f>
        <v>14</v>
      </c>
      <c r="L29" s="644">
        <f>IF(L27&lt;=15,L27,LOOKUP(L27,$I$53:$I$62,$L$53:$L$62))</f>
        <v>14</v>
      </c>
      <c r="M29" s="644">
        <f>IF(M27&lt;=15,M27,LOOKUP(M27,$I$53:$I$62,$L$53:$L$62))</f>
        <v>14</v>
      </c>
      <c r="N29" s="85"/>
      <c r="O29" s="642"/>
      <c r="P29" s="202"/>
      <c r="Q29" s="187" t="str">
        <f>IF(P29=0,"",LOOKUP(P29,Sailor_No,Sailor_Name))</f>
        <v/>
      </c>
      <c r="R29" s="190"/>
      <c r="S29" s="187" t="str">
        <f>IF(R29=0,"",LOOKUP(R29,Sailor_No,Sailor_Name))</f>
        <v/>
      </c>
      <c r="T29" s="666">
        <f>IF(T27&lt;=15,T27,LOOKUP(T27,$I$53:$I$62,$L$53:$L$62))</f>
        <v>14</v>
      </c>
      <c r="U29" s="666">
        <f>IF(U27&lt;=15,U27,LOOKUP(U27,$I$53:$I$62,$L$53:$L$62))</f>
        <v>0</v>
      </c>
      <c r="V29" s="666">
        <f>IF(V27&lt;=15,V27,LOOKUP(V27,$I$53:$I$62,$L$53:$L$62))</f>
        <v>0</v>
      </c>
      <c r="W29" s="85"/>
      <c r="X29" s="696"/>
      <c r="Y29" s="547"/>
      <c r="Z29" s="191"/>
      <c r="AA29" s="191"/>
      <c r="AB29" s="191"/>
      <c r="AC29" s="191"/>
      <c r="AD29" s="191"/>
      <c r="AE29" s="192"/>
      <c r="AF29" s="720"/>
      <c r="AG29" s="723"/>
      <c r="AH29" s="726"/>
      <c r="AI29" s="729"/>
      <c r="AJ29" s="705"/>
      <c r="AK29" s="757"/>
      <c r="AL29" s="758"/>
      <c r="AM29" s="322" t="str">
        <f t="shared" si="10"/>
        <v/>
      </c>
      <c r="AN29" s="323" t="str">
        <f t="shared" si="4"/>
        <v/>
      </c>
      <c r="AO29" s="121"/>
      <c r="AP29" s="121"/>
      <c r="AQ29" s="121"/>
      <c r="AR29" s="121"/>
      <c r="AS29" s="121"/>
    </row>
    <row r="30" spans="1:45" ht="18" customHeight="1" thickBot="1" x14ac:dyDescent="0.3">
      <c r="A30" s="731"/>
      <c r="B30" s="557"/>
      <c r="C30" s="545"/>
      <c r="D30" s="563"/>
      <c r="E30" s="536"/>
      <c r="F30" s="186"/>
      <c r="G30" s="187" t="str">
        <f>IF(F30=0,"",LOOKUP(F30,Sailor_No,Sailor_Name))</f>
        <v/>
      </c>
      <c r="H30" s="193"/>
      <c r="I30" s="187" t="str">
        <f>IF(H30=0,"",LOOKUP(H30,Sailor_No,Sailor_Name))</f>
        <v/>
      </c>
      <c r="J30" s="568"/>
      <c r="K30" s="645"/>
      <c r="L30" s="645"/>
      <c r="M30" s="645"/>
      <c r="N30" s="85"/>
      <c r="O30" s="643"/>
      <c r="P30" s="202"/>
      <c r="Q30" s="187" t="str">
        <f>IF(P30=0,"",LOOKUP(P30,Sailor_No,Sailor_Name))</f>
        <v/>
      </c>
      <c r="R30" s="190"/>
      <c r="S30" s="187" t="str">
        <f>IF(R30=0,"",LOOKUP(R30,Sailor_No,Sailor_Name))</f>
        <v/>
      </c>
      <c r="T30" s="645"/>
      <c r="U30" s="645"/>
      <c r="V30" s="645"/>
      <c r="W30" s="85"/>
      <c r="X30" s="697"/>
      <c r="Y30" s="548"/>
      <c r="Z30" s="191"/>
      <c r="AA30" s="191"/>
      <c r="AB30" s="191"/>
      <c r="AC30" s="191"/>
      <c r="AD30" s="191"/>
      <c r="AE30" s="192"/>
      <c r="AF30" s="733"/>
      <c r="AG30" s="724"/>
      <c r="AH30" s="727"/>
      <c r="AI30" s="730"/>
      <c r="AJ30" s="706"/>
      <c r="AK30" s="759"/>
      <c r="AL30" s="760"/>
      <c r="AM30" s="327" t="str">
        <f t="shared" si="10"/>
        <v/>
      </c>
      <c r="AN30" s="328" t="str">
        <f t="shared" si="4"/>
        <v/>
      </c>
      <c r="AO30" s="121"/>
      <c r="AP30" s="121"/>
      <c r="AQ30" s="121"/>
      <c r="AR30" s="121"/>
      <c r="AS30" s="121"/>
    </row>
    <row r="31" spans="1:45" ht="18" customHeight="1" x14ac:dyDescent="0.2">
      <c r="A31" s="731">
        <v>8</v>
      </c>
      <c r="B31" s="564" t="str">
        <f>LOOKUP(A31,Team_No,Team_Names_1)</f>
        <v>Aeolus-1</v>
      </c>
      <c r="C31" s="543" t="str">
        <f>'[1]Boat allocation &amp; OOD'!C11</f>
        <v>H18</v>
      </c>
      <c r="D31" s="561" t="str">
        <f>IF(C31=0,"",LOOKUP(C31,Hobie_No,Sail_No))</f>
        <v>297</v>
      </c>
      <c r="E31" s="537"/>
      <c r="F31" s="210"/>
      <c r="G31" s="211"/>
      <c r="H31" s="212"/>
      <c r="I31" s="211"/>
      <c r="J31" s="561" t="s">
        <v>1047</v>
      </c>
      <c r="K31" s="663" t="s">
        <v>478</v>
      </c>
      <c r="L31" s="663" t="s">
        <v>478</v>
      </c>
      <c r="M31" s="663" t="s">
        <v>478</v>
      </c>
      <c r="N31" s="294"/>
      <c r="O31" s="641">
        <f t="shared" ref="O31" si="42">SUM(K33:M34)</f>
        <v>42</v>
      </c>
      <c r="P31" s="213"/>
      <c r="Q31" s="211"/>
      <c r="R31" s="214"/>
      <c r="S31" s="211"/>
      <c r="T31" s="690" t="s">
        <v>478</v>
      </c>
      <c r="U31" s="690"/>
      <c r="V31" s="690"/>
      <c r="W31" s="215"/>
      <c r="X31" s="695">
        <f t="shared" ref="X31" si="43">SUM(T33:V34)</f>
        <v>14</v>
      </c>
      <c r="Y31" s="216"/>
      <c r="Z31" s="217"/>
      <c r="AA31" s="217"/>
      <c r="AB31" s="217"/>
      <c r="AC31" s="217"/>
      <c r="AD31" s="217"/>
      <c r="AE31" s="218"/>
      <c r="AF31" s="329"/>
      <c r="AG31" s="722">
        <f t="shared" ref="AG31" si="44">O31</f>
        <v>42</v>
      </c>
      <c r="AH31" s="725">
        <f t="shared" ref="AH31" si="45">X31</f>
        <v>14</v>
      </c>
      <c r="AI31" s="728">
        <f t="shared" ref="AI31" si="46">SUM(AF31:AH34)</f>
        <v>56</v>
      </c>
      <c r="AJ31" s="704">
        <f t="shared" ref="AJ31" si="47">RANK(AI31,$AI$3:$AI$50,1)</f>
        <v>9</v>
      </c>
      <c r="AK31" s="755"/>
      <c r="AL31" s="756"/>
      <c r="AM31" s="717" t="str">
        <f>IF(B31=0,"",LOOKUP(A31,Team_No,Team_Names_2))</f>
        <v>Aeolus-1</v>
      </c>
      <c r="AN31" s="718"/>
      <c r="AO31" s="121"/>
      <c r="AP31" s="121"/>
      <c r="AQ31" s="121"/>
      <c r="AR31" s="121"/>
      <c r="AS31" s="121"/>
    </row>
    <row r="32" spans="1:45" ht="18" customHeight="1" x14ac:dyDescent="0.25">
      <c r="A32" s="731"/>
      <c r="B32" s="565"/>
      <c r="C32" s="544"/>
      <c r="D32" s="562"/>
      <c r="E32" s="538"/>
      <c r="F32" s="186">
        <v>185</v>
      </c>
      <c r="G32" s="187" t="str">
        <f>IF(F32=0,"",LOOKUP(F32,Sailor_No,Sailor_Name))</f>
        <v>No Show</v>
      </c>
      <c r="H32" s="193">
        <v>185</v>
      </c>
      <c r="I32" s="187" t="str">
        <f>IF(H32=0,"",LOOKUP(H32,Sailor_No,Sailor_Name))</f>
        <v>No Show</v>
      </c>
      <c r="J32" s="569"/>
      <c r="K32" s="664"/>
      <c r="L32" s="664"/>
      <c r="M32" s="664"/>
      <c r="N32" s="85"/>
      <c r="O32" s="642"/>
      <c r="P32" s="202">
        <v>185</v>
      </c>
      <c r="Q32" s="187" t="str">
        <f>IF(P32=0,"",LOOKUP(P32,Sailor_No,Sailor_Name))</f>
        <v>No Show</v>
      </c>
      <c r="R32" s="190">
        <v>185</v>
      </c>
      <c r="S32" s="187" t="str">
        <f>IF(R32=0,"",LOOKUP(R32,Sailor_No,Sailor_Name))</f>
        <v>No Show</v>
      </c>
      <c r="T32" s="694"/>
      <c r="U32" s="693"/>
      <c r="V32" s="693"/>
      <c r="W32" s="85"/>
      <c r="X32" s="696">
        <f t="shared" ref="X32" si="48">SUM(W32:W34)</f>
        <v>0</v>
      </c>
      <c r="Y32" s="546" t="str">
        <f>IF(E31="N",$H$53,IF(E32="Y",0,"-"))</f>
        <v>-</v>
      </c>
      <c r="Z32" s="191"/>
      <c r="AA32" s="191"/>
      <c r="AB32" s="191"/>
      <c r="AC32" s="191"/>
      <c r="AD32" s="191"/>
      <c r="AE32" s="192"/>
      <c r="AF32" s="719">
        <f>SUM(Y32:AE34)</f>
        <v>0</v>
      </c>
      <c r="AG32" s="723"/>
      <c r="AH32" s="726"/>
      <c r="AI32" s="729"/>
      <c r="AJ32" s="705"/>
      <c r="AK32" s="757"/>
      <c r="AL32" s="758"/>
      <c r="AM32" s="320" t="str">
        <f t="shared" si="10"/>
        <v>No Show</v>
      </c>
      <c r="AN32" s="321" t="str">
        <f t="shared" si="4"/>
        <v>No Show</v>
      </c>
      <c r="AO32" s="121"/>
      <c r="AP32" s="121"/>
      <c r="AQ32" s="121"/>
      <c r="AR32" s="121"/>
      <c r="AS32" s="121"/>
    </row>
    <row r="33" spans="1:45" ht="18" customHeight="1" x14ac:dyDescent="0.25">
      <c r="A33" s="731"/>
      <c r="B33" s="565"/>
      <c r="C33" s="544"/>
      <c r="D33" s="562"/>
      <c r="E33" s="538"/>
      <c r="F33" s="186"/>
      <c r="G33" s="187" t="str">
        <f>IF(F33=0,"",LOOKUP(F33,Sailor_No,Sailor_Name))</f>
        <v/>
      </c>
      <c r="H33" s="193"/>
      <c r="I33" s="187" t="str">
        <f>IF(H33=0,"",LOOKUP(H33,Sailor_No,Sailor_Name))</f>
        <v/>
      </c>
      <c r="J33" s="567" t="s">
        <v>456</v>
      </c>
      <c r="K33" s="644">
        <f>IF(K31&lt;=15,K31,LOOKUP(K31,$I$53:$I$62,$L$53:$L$62))</f>
        <v>14</v>
      </c>
      <c r="L33" s="644">
        <f>IF(L31&lt;=15,L31,LOOKUP(L31,$I$53:$I$62,$L$53:$L$62))</f>
        <v>14</v>
      </c>
      <c r="M33" s="644">
        <f>IF(M31&lt;=15,M31,LOOKUP(M31,$I$53:$I$62,$L$53:$L$62))</f>
        <v>14</v>
      </c>
      <c r="N33" s="85"/>
      <c r="O33" s="642"/>
      <c r="P33" s="202"/>
      <c r="Q33" s="187" t="str">
        <f>IF(P33=0,"",LOOKUP(P33,Sailor_No,Sailor_Name))</f>
        <v/>
      </c>
      <c r="R33" s="190"/>
      <c r="S33" s="187" t="str">
        <f>IF(R33=0,"",LOOKUP(R33,Sailor_No,Sailor_Name))</f>
        <v/>
      </c>
      <c r="T33" s="666">
        <f>IF(T31&lt;=15,T31,LOOKUP(T31,$I$53:$I$62,$L$53:$L$62))</f>
        <v>14</v>
      </c>
      <c r="U33" s="666">
        <f>IF(U31&lt;=15,U31,LOOKUP(U31,$I$53:$I$62,$L$53:$L$62))</f>
        <v>0</v>
      </c>
      <c r="V33" s="666">
        <f>IF(V31&lt;=15,V31,LOOKUP(V31,$I$53:$I$62,$L$53:$L$62))</f>
        <v>0</v>
      </c>
      <c r="W33" s="85"/>
      <c r="X33" s="696"/>
      <c r="Y33" s="547"/>
      <c r="Z33" s="191"/>
      <c r="AA33" s="191"/>
      <c r="AB33" s="191"/>
      <c r="AC33" s="191"/>
      <c r="AD33" s="191"/>
      <c r="AE33" s="192"/>
      <c r="AF33" s="720"/>
      <c r="AG33" s="723"/>
      <c r="AH33" s="726"/>
      <c r="AI33" s="729"/>
      <c r="AJ33" s="705"/>
      <c r="AK33" s="757"/>
      <c r="AL33" s="758"/>
      <c r="AM33" s="322" t="str">
        <f t="shared" si="10"/>
        <v/>
      </c>
      <c r="AN33" s="323" t="str">
        <f t="shared" si="4"/>
        <v/>
      </c>
      <c r="AO33" s="121"/>
      <c r="AP33" s="121"/>
      <c r="AQ33" s="121"/>
      <c r="AR33" s="121"/>
      <c r="AS33" s="121"/>
    </row>
    <row r="34" spans="1:45" ht="18" customHeight="1" thickBot="1" x14ac:dyDescent="0.3">
      <c r="A34" s="731"/>
      <c r="B34" s="566"/>
      <c r="C34" s="545"/>
      <c r="D34" s="563"/>
      <c r="E34" s="539"/>
      <c r="F34" s="186"/>
      <c r="G34" s="187" t="str">
        <f>IF(F34=0,"",LOOKUP(F34,Sailor_No,Sailor_Name))</f>
        <v/>
      </c>
      <c r="H34" s="193"/>
      <c r="I34" s="187" t="str">
        <f>IF(H34=0,"",LOOKUP(H34,Sailor_No,Sailor_Name))</f>
        <v/>
      </c>
      <c r="J34" s="568"/>
      <c r="K34" s="645"/>
      <c r="L34" s="645"/>
      <c r="M34" s="645"/>
      <c r="N34" s="85"/>
      <c r="O34" s="643"/>
      <c r="P34" s="202"/>
      <c r="Q34" s="187" t="str">
        <f>IF(P34=0,"",LOOKUP(P34,Sailor_No,Sailor_Name))</f>
        <v/>
      </c>
      <c r="R34" s="190"/>
      <c r="S34" s="187" t="str">
        <f>IF(R34=0,"",LOOKUP(R34,Sailor_No,Sailor_Name))</f>
        <v/>
      </c>
      <c r="T34" s="645"/>
      <c r="U34" s="645"/>
      <c r="V34" s="645"/>
      <c r="W34" s="85"/>
      <c r="X34" s="697"/>
      <c r="Y34" s="548"/>
      <c r="Z34" s="191"/>
      <c r="AA34" s="191"/>
      <c r="AB34" s="191"/>
      <c r="AC34" s="191"/>
      <c r="AD34" s="191"/>
      <c r="AE34" s="192"/>
      <c r="AF34" s="733"/>
      <c r="AG34" s="724"/>
      <c r="AH34" s="727"/>
      <c r="AI34" s="730"/>
      <c r="AJ34" s="706"/>
      <c r="AK34" s="759"/>
      <c r="AL34" s="760"/>
      <c r="AM34" s="327" t="str">
        <f t="shared" si="10"/>
        <v/>
      </c>
      <c r="AN34" s="328" t="str">
        <f t="shared" si="4"/>
        <v/>
      </c>
      <c r="AO34" s="121"/>
      <c r="AP34" s="121"/>
      <c r="AQ34" s="121"/>
      <c r="AR34" s="121"/>
      <c r="AS34" s="121"/>
    </row>
    <row r="35" spans="1:45" ht="18" customHeight="1" x14ac:dyDescent="0.2">
      <c r="A35" s="731">
        <v>9</v>
      </c>
      <c r="B35" s="564" t="str">
        <f>LOOKUP(A35,Team_No,Team_Names_1)</f>
        <v>Aeolus-2</v>
      </c>
      <c r="C35" s="543" t="str">
        <f>'[1]Boat allocation &amp; OOD'!C12</f>
        <v>DD</v>
      </c>
      <c r="D35" s="561">
        <f>IF(C35=0,"",LOOKUP(C35,Hobie_No,Sail_No))</f>
        <v>682</v>
      </c>
      <c r="E35" s="537" t="s">
        <v>473</v>
      </c>
      <c r="F35" s="210"/>
      <c r="G35" s="211"/>
      <c r="H35" s="212"/>
      <c r="I35" s="211"/>
      <c r="J35" s="561" t="s">
        <v>1047</v>
      </c>
      <c r="K35" s="688">
        <v>1</v>
      </c>
      <c r="L35" s="688">
        <v>1</v>
      </c>
      <c r="M35" s="689" t="s">
        <v>489</v>
      </c>
      <c r="N35" s="294"/>
      <c r="O35" s="641">
        <f t="shared" ref="O35" si="49">SUM(K37:M38)</f>
        <v>11</v>
      </c>
      <c r="P35" s="213"/>
      <c r="Q35" s="211"/>
      <c r="R35" s="214"/>
      <c r="S35" s="211"/>
      <c r="T35" s="690">
        <v>6</v>
      </c>
      <c r="U35" s="690"/>
      <c r="V35" s="690"/>
      <c r="W35" s="215"/>
      <c r="X35" s="695">
        <f t="shared" ref="X35" si="50">SUM(T37:V38)</f>
        <v>6</v>
      </c>
      <c r="Y35" s="216"/>
      <c r="Z35" s="217"/>
      <c r="AA35" s="217"/>
      <c r="AB35" s="217"/>
      <c r="AC35" s="217"/>
      <c r="AD35" s="217"/>
      <c r="AE35" s="218"/>
      <c r="AF35" s="329"/>
      <c r="AG35" s="722">
        <f t="shared" ref="AG35" si="51">O35</f>
        <v>11</v>
      </c>
      <c r="AH35" s="725">
        <f t="shared" ref="AH35" si="52">X35</f>
        <v>6</v>
      </c>
      <c r="AI35" s="728">
        <f t="shared" ref="AI35" si="53">SUM(AF35:AH38)</f>
        <v>17</v>
      </c>
      <c r="AJ35" s="704">
        <f t="shared" ref="AJ35" si="54">RANK(AI35,$AI$3:$AI$50,1)</f>
        <v>4</v>
      </c>
      <c r="AK35" s="755"/>
      <c r="AL35" s="756"/>
      <c r="AM35" s="717" t="str">
        <f>IF(B35=0,"",LOOKUP(A35,Team_No,Team_Names_2))</f>
        <v>Aeolus-2</v>
      </c>
      <c r="AN35" s="718"/>
      <c r="AO35" s="121"/>
      <c r="AP35" s="121"/>
      <c r="AQ35" s="121"/>
      <c r="AR35" s="121"/>
      <c r="AS35" s="121"/>
    </row>
    <row r="36" spans="1:45" ht="18" customHeight="1" x14ac:dyDescent="0.25">
      <c r="A36" s="731"/>
      <c r="B36" s="565"/>
      <c r="C36" s="544"/>
      <c r="D36" s="562"/>
      <c r="E36" s="538"/>
      <c r="F36" s="186">
        <v>197</v>
      </c>
      <c r="G36" s="187" t="str">
        <f>IF(F36=0,"",LOOKUP(F36,Sailor_No,Sailor_Name))</f>
        <v>Rob Nieuwenhuijs</v>
      </c>
      <c r="H36" s="193">
        <v>180</v>
      </c>
      <c r="I36" s="187" t="str">
        <f>IF(H36=0,"",LOOKUP(H36,Sailor_No,Sailor_Name))</f>
        <v>Michiel Nieuwenhuijs</v>
      </c>
      <c r="J36" s="569"/>
      <c r="K36" s="681"/>
      <c r="L36" s="681"/>
      <c r="M36" s="683"/>
      <c r="N36" s="85"/>
      <c r="O36" s="642"/>
      <c r="P36" s="202">
        <v>116</v>
      </c>
      <c r="Q36" s="187" t="str">
        <f>IF(P36=0,"",LOOKUP(P36,Sailor_No,Sailor_Name))</f>
        <v>Joe Bildstein</v>
      </c>
      <c r="R36" s="190">
        <v>180</v>
      </c>
      <c r="S36" s="187" t="str">
        <f>IF(R36=0,"",LOOKUP(R36,Sailor_No,Sailor_Name))</f>
        <v>Michiel Nieuwenhuijs</v>
      </c>
      <c r="T36" s="691"/>
      <c r="U36" s="691"/>
      <c r="V36" s="691"/>
      <c r="W36" s="85"/>
      <c r="X36" s="696">
        <f t="shared" ref="X36" si="55">SUM(W36:W38)</f>
        <v>0</v>
      </c>
      <c r="Y36" s="546" t="str">
        <f>IF(E35="N",$H$53,IF(E36="Y",0,"-"))</f>
        <v>-</v>
      </c>
      <c r="Z36" s="191"/>
      <c r="AA36" s="191"/>
      <c r="AB36" s="191"/>
      <c r="AC36" s="191"/>
      <c r="AD36" s="191"/>
      <c r="AE36" s="192"/>
      <c r="AF36" s="719">
        <f>SUM(Y36:AE38)</f>
        <v>0</v>
      </c>
      <c r="AG36" s="723"/>
      <c r="AH36" s="726"/>
      <c r="AI36" s="729"/>
      <c r="AJ36" s="705"/>
      <c r="AK36" s="757"/>
      <c r="AL36" s="758"/>
      <c r="AM36" s="320" t="str">
        <f t="shared" si="10"/>
        <v>Rob Nieuwenhuijs</v>
      </c>
      <c r="AN36" s="321" t="str">
        <f t="shared" si="4"/>
        <v>Joe Bildstein</v>
      </c>
      <c r="AO36" s="121"/>
      <c r="AP36" s="121"/>
      <c r="AQ36" s="121"/>
      <c r="AR36" s="121"/>
      <c r="AS36" s="121"/>
    </row>
    <row r="37" spans="1:45" ht="18" customHeight="1" x14ac:dyDescent="0.25">
      <c r="A37" s="731"/>
      <c r="B37" s="565"/>
      <c r="C37" s="544"/>
      <c r="D37" s="562"/>
      <c r="E37" s="538"/>
      <c r="F37" s="186"/>
      <c r="G37" s="187" t="str">
        <f>IF(F37=0,"",LOOKUP(F37,Sailor_No,Sailor_Name))</f>
        <v/>
      </c>
      <c r="H37" s="193"/>
      <c r="I37" s="187" t="str">
        <f>IF(H37=0,"",LOOKUP(H37,Sailor_No,Sailor_Name))</f>
        <v/>
      </c>
      <c r="J37" s="567" t="s">
        <v>456</v>
      </c>
      <c r="K37" s="644">
        <f>IF(K35&lt;=15,K35,LOOKUP(K35,$I$53:$I$62,$L$53:$L$62))</f>
        <v>1</v>
      </c>
      <c r="L37" s="644">
        <f>IF(L35&lt;=15,L35,LOOKUP(L35,$I$53:$I$62,$L$53:$L$62))</f>
        <v>1</v>
      </c>
      <c r="M37" s="678">
        <f>IF(M35&lt;=15,M35,LOOKUP(M35,$I$53:$I$62,$L$53:$L$62))</f>
        <v>9</v>
      </c>
      <c r="N37" s="85"/>
      <c r="O37" s="642"/>
      <c r="P37" s="202"/>
      <c r="Q37" s="187" t="str">
        <f>IF(P37=0,"",LOOKUP(P37,Sailor_No,Sailor_Name))</f>
        <v/>
      </c>
      <c r="R37" s="190"/>
      <c r="S37" s="187" t="str">
        <f>IF(R37=0,"",LOOKUP(R37,Sailor_No,Sailor_Name))</f>
        <v/>
      </c>
      <c r="T37" s="666">
        <f>IF(T35&lt;=15,T35,LOOKUP(T35,$I$53:$I$62,$L$53:$L$62))</f>
        <v>6</v>
      </c>
      <c r="U37" s="666">
        <f>IF(U35&lt;=15,U35,LOOKUP(U35,$I$53:$I$62,$L$53:$L$62))</f>
        <v>0</v>
      </c>
      <c r="V37" s="666">
        <f>IF(V35&lt;=15,V35,LOOKUP(V35,$I$53:$I$62,$L$53:$L$62))</f>
        <v>0</v>
      </c>
      <c r="W37" s="85"/>
      <c r="X37" s="696"/>
      <c r="Y37" s="547"/>
      <c r="Z37" s="191"/>
      <c r="AA37" s="191"/>
      <c r="AB37" s="191"/>
      <c r="AC37" s="191"/>
      <c r="AD37" s="191"/>
      <c r="AE37" s="192"/>
      <c r="AF37" s="720"/>
      <c r="AG37" s="723"/>
      <c r="AH37" s="726"/>
      <c r="AI37" s="729"/>
      <c r="AJ37" s="705"/>
      <c r="AK37" s="757"/>
      <c r="AL37" s="758"/>
      <c r="AM37" s="322" t="str">
        <f t="shared" si="10"/>
        <v/>
      </c>
      <c r="AN37" s="323" t="str">
        <f t="shared" si="4"/>
        <v/>
      </c>
      <c r="AO37" s="121"/>
      <c r="AP37" s="121"/>
      <c r="AQ37" s="121"/>
      <c r="AR37" s="121"/>
      <c r="AS37" s="121"/>
    </row>
    <row r="38" spans="1:45" ht="18" customHeight="1" thickBot="1" x14ac:dyDescent="0.3">
      <c r="A38" s="731"/>
      <c r="B38" s="566"/>
      <c r="C38" s="545"/>
      <c r="D38" s="563"/>
      <c r="E38" s="539"/>
      <c r="F38" s="186"/>
      <c r="G38" s="187" t="str">
        <f>IF(F38=0,"",LOOKUP(F38,Sailor_No,Sailor_Name))</f>
        <v/>
      </c>
      <c r="H38" s="193"/>
      <c r="I38" s="187" t="str">
        <f>IF(H38=0,"",LOOKUP(H38,Sailor_No,Sailor_Name))</f>
        <v/>
      </c>
      <c r="J38" s="568"/>
      <c r="K38" s="645"/>
      <c r="L38" s="645"/>
      <c r="M38" s="668"/>
      <c r="N38" s="85"/>
      <c r="O38" s="643"/>
      <c r="P38" s="202"/>
      <c r="Q38" s="187" t="str">
        <f>IF(P38=0,"",LOOKUP(P38,Sailor_No,Sailor_Name))</f>
        <v/>
      </c>
      <c r="R38" s="190"/>
      <c r="S38" s="187" t="str">
        <f>IF(R38=0,"",LOOKUP(R38,Sailor_No,Sailor_Name))</f>
        <v/>
      </c>
      <c r="T38" s="645"/>
      <c r="U38" s="645"/>
      <c r="V38" s="645"/>
      <c r="W38" s="85"/>
      <c r="X38" s="697"/>
      <c r="Y38" s="548"/>
      <c r="Z38" s="191"/>
      <c r="AA38" s="191"/>
      <c r="AB38" s="191"/>
      <c r="AC38" s="191"/>
      <c r="AD38" s="191"/>
      <c r="AE38" s="192"/>
      <c r="AF38" s="733"/>
      <c r="AG38" s="724"/>
      <c r="AH38" s="727"/>
      <c r="AI38" s="730"/>
      <c r="AJ38" s="706"/>
      <c r="AK38" s="759"/>
      <c r="AL38" s="760"/>
      <c r="AM38" s="327" t="str">
        <f t="shared" si="10"/>
        <v/>
      </c>
      <c r="AN38" s="328" t="str">
        <f t="shared" si="4"/>
        <v/>
      </c>
      <c r="AO38" s="121"/>
      <c r="AP38" s="121"/>
      <c r="AQ38" s="121"/>
      <c r="AR38" s="121"/>
      <c r="AS38" s="121"/>
    </row>
    <row r="39" spans="1:45" ht="18" customHeight="1" x14ac:dyDescent="0.2">
      <c r="A39" s="731">
        <v>10</v>
      </c>
      <c r="B39" s="564" t="str">
        <f>LOOKUP(A39,Team_No,Team_Names_1)</f>
        <v>Spare-1</v>
      </c>
      <c r="C39" s="543" t="s">
        <v>1072</v>
      </c>
      <c r="D39" s="561" t="str">
        <f>IF(C39=0,"",LOOKUP(C39,Hobie_No,Sail_No))</f>
        <v>680</v>
      </c>
      <c r="E39" s="537"/>
      <c r="F39" s="210"/>
      <c r="G39" s="211"/>
      <c r="H39" s="212"/>
      <c r="I39" s="211"/>
      <c r="J39" s="561" t="s">
        <v>1047</v>
      </c>
      <c r="K39" s="688">
        <v>5</v>
      </c>
      <c r="L39" s="689">
        <v>2</v>
      </c>
      <c r="M39" s="689">
        <v>3</v>
      </c>
      <c r="N39" s="294"/>
      <c r="O39" s="641">
        <f t="shared" ref="O39" si="56">SUM(K41:M42)</f>
        <v>10</v>
      </c>
      <c r="P39" s="213"/>
      <c r="Q39" s="211"/>
      <c r="R39" s="214"/>
      <c r="S39" s="211"/>
      <c r="T39" s="690">
        <v>2</v>
      </c>
      <c r="U39" s="690"/>
      <c r="V39" s="690"/>
      <c r="W39" s="215"/>
      <c r="X39" s="695">
        <f t="shared" ref="X39" si="57">SUM(T41:V42)</f>
        <v>2</v>
      </c>
      <c r="Y39" s="216"/>
      <c r="Z39" s="217"/>
      <c r="AA39" s="217"/>
      <c r="AB39" s="217"/>
      <c r="AC39" s="217"/>
      <c r="AD39" s="217"/>
      <c r="AE39" s="218"/>
      <c r="AF39" s="329"/>
      <c r="AG39" s="722">
        <f t="shared" ref="AG39" si="58">O39</f>
        <v>10</v>
      </c>
      <c r="AH39" s="725">
        <f t="shared" ref="AH39" si="59">X39</f>
        <v>2</v>
      </c>
      <c r="AI39" s="728">
        <f t="shared" ref="AI39" si="60">SUM(AF39:AH42)</f>
        <v>12</v>
      </c>
      <c r="AJ39" s="704">
        <f t="shared" ref="AJ39" si="61">RANK(AI39,$AI$3:$AI$50,1)</f>
        <v>1</v>
      </c>
      <c r="AK39" s="755"/>
      <c r="AL39" s="756"/>
      <c r="AM39" s="717" t="str">
        <f>IF(B39=0,"",LOOKUP(A39,Team_No,Team_Names_2))</f>
        <v>Spare-1</v>
      </c>
      <c r="AN39" s="718"/>
      <c r="AO39" s="121"/>
      <c r="AP39" s="121"/>
      <c r="AQ39" s="121"/>
      <c r="AR39" s="121"/>
      <c r="AS39" s="121"/>
    </row>
    <row r="40" spans="1:45" ht="18" customHeight="1" x14ac:dyDescent="0.25">
      <c r="A40" s="731"/>
      <c r="B40" s="565"/>
      <c r="C40" s="544"/>
      <c r="D40" s="562"/>
      <c r="E40" s="538"/>
      <c r="F40" s="186">
        <v>4</v>
      </c>
      <c r="G40" s="187" t="str">
        <f>IF(F40=0,"",LOOKUP(F40,Sailor_No,Sailor_Name))</f>
        <v>Adriana Marinaro</v>
      </c>
      <c r="H40" s="193">
        <v>51</v>
      </c>
      <c r="I40" s="187" t="str">
        <f>IF(H40=0,"",LOOKUP(H40,Sailor_No,Sailor_Name))</f>
        <v>Dave Clark</v>
      </c>
      <c r="J40" s="569"/>
      <c r="K40" s="681"/>
      <c r="L40" s="683"/>
      <c r="M40" s="683"/>
      <c r="N40" s="85"/>
      <c r="O40" s="642"/>
      <c r="P40" s="202">
        <v>111</v>
      </c>
      <c r="Q40" s="187" t="str">
        <f>IF(P40=0,"",LOOKUP(P40,Sailor_No,Sailor_Name))</f>
        <v>Jamie Stewart</v>
      </c>
      <c r="R40" s="190">
        <v>108</v>
      </c>
      <c r="S40" s="187" t="str">
        <f>IF(R40=0,"",LOOKUP(R40,Sailor_No,Sailor_Name))</f>
        <v>Irene Gomez Perez</v>
      </c>
      <c r="T40" s="691"/>
      <c r="U40" s="691"/>
      <c r="V40" s="691"/>
      <c r="W40" s="85"/>
      <c r="X40" s="696">
        <f t="shared" ref="X40" si="62">SUM(W40:W42)</f>
        <v>0</v>
      </c>
      <c r="Y40" s="546" t="str">
        <f>IF(E39="N",$H$53,IF(E40="Y",0,"-"))</f>
        <v>-</v>
      </c>
      <c r="Z40" s="191"/>
      <c r="AA40" s="191"/>
      <c r="AB40" s="191"/>
      <c r="AC40" s="191"/>
      <c r="AD40" s="191"/>
      <c r="AE40" s="192"/>
      <c r="AF40" s="719">
        <f>SUM(Y40:AE42)</f>
        <v>0</v>
      </c>
      <c r="AG40" s="723"/>
      <c r="AH40" s="726"/>
      <c r="AI40" s="729"/>
      <c r="AJ40" s="705"/>
      <c r="AK40" s="757"/>
      <c r="AL40" s="758"/>
      <c r="AM40" s="320" t="str">
        <f t="shared" si="10"/>
        <v>Adriana Marinaro</v>
      </c>
      <c r="AN40" s="321" t="str">
        <f t="shared" si="4"/>
        <v>Jamie Stewart</v>
      </c>
      <c r="AO40" s="114"/>
      <c r="AP40" s="114"/>
      <c r="AQ40" s="114"/>
      <c r="AR40" s="114"/>
      <c r="AS40" s="114"/>
    </row>
    <row r="41" spans="1:45" ht="18" customHeight="1" x14ac:dyDescent="0.25">
      <c r="A41" s="731"/>
      <c r="B41" s="565"/>
      <c r="C41" s="544"/>
      <c r="D41" s="562"/>
      <c r="E41" s="538"/>
      <c r="F41" s="186"/>
      <c r="G41" s="187" t="str">
        <f>IF(F41=0,"",LOOKUP(F41,Sailor_No,Sailor_Name))</f>
        <v/>
      </c>
      <c r="H41" s="193"/>
      <c r="I41" s="187" t="str">
        <f>IF(H41=0,"",LOOKUP(H41,Sailor_No,Sailor_Name))</f>
        <v/>
      </c>
      <c r="J41" s="567" t="s">
        <v>456</v>
      </c>
      <c r="K41" s="644">
        <f>IF(K39&lt;=15,K39,LOOKUP(K39,$I$53:$I$62,$L$53:$L$62))</f>
        <v>5</v>
      </c>
      <c r="L41" s="644">
        <f>IF(L39&lt;=15,L39,LOOKUP(L39,$I$53:$I$62,$L$53:$L$62))</f>
        <v>2</v>
      </c>
      <c r="M41" s="678">
        <f>IF(M39&lt;=15,M39,LOOKUP(M39,$I$53:$I$62,$L$53:$L$62))</f>
        <v>3</v>
      </c>
      <c r="N41" s="85"/>
      <c r="O41" s="642"/>
      <c r="P41" s="202"/>
      <c r="Q41" s="187" t="str">
        <f>IF(P41=0,"",LOOKUP(P41,Sailor_No,Sailor_Name))</f>
        <v/>
      </c>
      <c r="R41" s="190"/>
      <c r="S41" s="187" t="str">
        <f>IF(R41=0,"",LOOKUP(R41,Sailor_No,Sailor_Name))</f>
        <v/>
      </c>
      <c r="T41" s="666">
        <f>IF(T39&lt;=15,T39,LOOKUP(T39,$I$53:$I$62,$L$53:$L$62))</f>
        <v>2</v>
      </c>
      <c r="U41" s="666">
        <f>IF(U40&lt;=15,U40,LOOKUP(U40,$I$53:$I$62,$L$53:$L$62))</f>
        <v>0</v>
      </c>
      <c r="V41" s="666">
        <f>IF(V40&lt;=15,V40,LOOKUP(V40,$I$53:$I$62,$L$53:$L$62))</f>
        <v>0</v>
      </c>
      <c r="W41" s="85"/>
      <c r="X41" s="696"/>
      <c r="Y41" s="547"/>
      <c r="Z41" s="191"/>
      <c r="AA41" s="191"/>
      <c r="AB41" s="191"/>
      <c r="AC41" s="191"/>
      <c r="AD41" s="191"/>
      <c r="AE41" s="192"/>
      <c r="AF41" s="720"/>
      <c r="AG41" s="723"/>
      <c r="AH41" s="726"/>
      <c r="AI41" s="729"/>
      <c r="AJ41" s="705"/>
      <c r="AK41" s="757"/>
      <c r="AL41" s="758"/>
      <c r="AM41" s="322" t="str">
        <f t="shared" si="10"/>
        <v/>
      </c>
      <c r="AN41" s="323" t="str">
        <f t="shared" si="4"/>
        <v/>
      </c>
      <c r="AO41" s="121"/>
      <c r="AP41" s="114"/>
      <c r="AQ41" s="114"/>
      <c r="AR41" s="114"/>
      <c r="AS41" s="114"/>
    </row>
    <row r="42" spans="1:45" ht="18" customHeight="1" thickBot="1" x14ac:dyDescent="0.3">
      <c r="A42" s="731"/>
      <c r="B42" s="566"/>
      <c r="C42" s="545"/>
      <c r="D42" s="563"/>
      <c r="E42" s="539"/>
      <c r="F42" s="194"/>
      <c r="G42" s="187" t="str">
        <f>IF(F42=0,"",LOOKUP(F42,Sailor_No,Sailor_Name))</f>
        <v/>
      </c>
      <c r="H42" s="196"/>
      <c r="I42" s="187" t="str">
        <f>IF(H42=0,"",LOOKUP(H42,Sailor_No,Sailor_Name))</f>
        <v/>
      </c>
      <c r="J42" s="568"/>
      <c r="K42" s="645"/>
      <c r="L42" s="645"/>
      <c r="M42" s="668"/>
      <c r="N42" s="85"/>
      <c r="O42" s="643"/>
      <c r="P42" s="223"/>
      <c r="Q42" s="187" t="str">
        <f>IF(P42=0,"",LOOKUP(P42,Sailor_No,Sailor_Name))</f>
        <v/>
      </c>
      <c r="R42" s="198"/>
      <c r="S42" s="187" t="str">
        <f>IF(R42=0,"",LOOKUP(R42,Sailor_No,Sailor_Name))</f>
        <v/>
      </c>
      <c r="T42" s="645"/>
      <c r="U42" s="645"/>
      <c r="V42" s="645"/>
      <c r="W42" s="85"/>
      <c r="X42" s="697"/>
      <c r="Y42" s="548"/>
      <c r="Z42" s="199"/>
      <c r="AA42" s="199"/>
      <c r="AB42" s="199"/>
      <c r="AC42" s="199"/>
      <c r="AD42" s="199"/>
      <c r="AE42" s="200"/>
      <c r="AF42" s="734"/>
      <c r="AG42" s="724"/>
      <c r="AH42" s="727"/>
      <c r="AI42" s="730"/>
      <c r="AJ42" s="706"/>
      <c r="AK42" s="759"/>
      <c r="AL42" s="760"/>
      <c r="AM42" s="324" t="str">
        <f t="shared" si="10"/>
        <v/>
      </c>
      <c r="AN42" s="325" t="str">
        <f t="shared" si="4"/>
        <v/>
      </c>
      <c r="AO42" s="121"/>
      <c r="AP42" s="114"/>
      <c r="AQ42" s="114"/>
      <c r="AR42" s="114"/>
      <c r="AS42" s="114"/>
    </row>
    <row r="43" spans="1:45" ht="18" customHeight="1" x14ac:dyDescent="0.2">
      <c r="A43" s="731">
        <v>11</v>
      </c>
      <c r="B43" s="564" t="str">
        <f>LOOKUP(A43,Team_No,Team_Names_1)</f>
        <v>Spare-2</v>
      </c>
      <c r="C43" s="543">
        <f>'[1]Boat allocation &amp; OOD'!L14</f>
        <v>0</v>
      </c>
      <c r="D43" s="561" t="str">
        <f>IF(C43=0,"",LOOKUP(C43,Hobie_No,Sail_No))</f>
        <v/>
      </c>
      <c r="E43" s="537"/>
      <c r="F43" s="210"/>
      <c r="G43" s="211"/>
      <c r="H43" s="212"/>
      <c r="I43" s="211"/>
      <c r="J43" s="561" t="s">
        <v>1047</v>
      </c>
      <c r="K43" s="680" t="s">
        <v>474</v>
      </c>
      <c r="L43" s="682"/>
      <c r="M43" s="682"/>
      <c r="N43" s="294"/>
      <c r="O43" s="641">
        <f t="shared" ref="O43" si="63">SUM(K45:M46)</f>
        <v>100</v>
      </c>
      <c r="P43" s="213"/>
      <c r="Q43" s="211"/>
      <c r="R43" s="214"/>
      <c r="S43" s="211"/>
      <c r="T43" s="690"/>
      <c r="U43" s="690"/>
      <c r="V43" s="690"/>
      <c r="W43" s="215"/>
      <c r="X43" s="695">
        <f t="shared" ref="X43" si="64">SUM(T45:V46)</f>
        <v>0</v>
      </c>
      <c r="Y43" s="216"/>
      <c r="Z43" s="217"/>
      <c r="AA43" s="217"/>
      <c r="AB43" s="217"/>
      <c r="AC43" s="217"/>
      <c r="AD43" s="217"/>
      <c r="AE43" s="218"/>
      <c r="AF43" s="329"/>
      <c r="AG43" s="722">
        <f t="shared" ref="AG43" si="65">O43</f>
        <v>100</v>
      </c>
      <c r="AH43" s="725">
        <f t="shared" ref="AH43" si="66">X43</f>
        <v>0</v>
      </c>
      <c r="AI43" s="728">
        <f t="shared" ref="AI43" si="67">SUM(AF43:AH46)</f>
        <v>100</v>
      </c>
      <c r="AJ43" s="704"/>
      <c r="AK43" s="755"/>
      <c r="AL43" s="756"/>
      <c r="AM43" s="717" t="str">
        <f>IF(B43=0,"",LOOKUP(A43,Team_No,Team_Names_2))</f>
        <v>Spare-2</v>
      </c>
      <c r="AN43" s="718"/>
      <c r="AO43" s="114"/>
      <c r="AP43" s="114"/>
      <c r="AQ43" s="114"/>
      <c r="AR43" s="114"/>
      <c r="AS43" s="114"/>
    </row>
    <row r="44" spans="1:45" ht="18" customHeight="1" x14ac:dyDescent="0.25">
      <c r="A44" s="731"/>
      <c r="B44" s="565"/>
      <c r="C44" s="544"/>
      <c r="D44" s="562"/>
      <c r="E44" s="538"/>
      <c r="F44" s="186"/>
      <c r="G44" s="187" t="str">
        <f>IF(F44=0,"",LOOKUP(F44,Sailor_No,Sailor_Name))</f>
        <v/>
      </c>
      <c r="H44" s="193"/>
      <c r="I44" s="187" t="str">
        <f>IF(H44=0,"",LOOKUP(H44,Sailor_No,Sailor_Name))</f>
        <v/>
      </c>
      <c r="J44" s="569"/>
      <c r="K44" s="681"/>
      <c r="L44" s="683"/>
      <c r="M44" s="683"/>
      <c r="N44" s="85"/>
      <c r="O44" s="642"/>
      <c r="P44" s="202"/>
      <c r="Q44" s="187" t="str">
        <f>IF(P44=0,"",LOOKUP(P44,Sailor_No,Sailor_Name))</f>
        <v/>
      </c>
      <c r="R44" s="190"/>
      <c r="S44" s="187" t="str">
        <f>IF(R44=0,"",LOOKUP(R44,Sailor_No,Sailor_Name))</f>
        <v/>
      </c>
      <c r="T44" s="691"/>
      <c r="U44" s="691"/>
      <c r="V44" s="691"/>
      <c r="W44" s="85"/>
      <c r="X44" s="696">
        <f t="shared" ref="X44" si="68">SUM(W44:W46)</f>
        <v>0</v>
      </c>
      <c r="Y44" s="546" t="str">
        <f>IF(E43="N",$H$53,IF(E44="Y",0,"-"))</f>
        <v>-</v>
      </c>
      <c r="Z44" s="191"/>
      <c r="AA44" s="191"/>
      <c r="AB44" s="191"/>
      <c r="AC44" s="191"/>
      <c r="AD44" s="191"/>
      <c r="AE44" s="192"/>
      <c r="AF44" s="719">
        <f>SUM(Y44:AE46)</f>
        <v>0</v>
      </c>
      <c r="AG44" s="723"/>
      <c r="AH44" s="726"/>
      <c r="AI44" s="729"/>
      <c r="AJ44" s="705"/>
      <c r="AK44" s="757"/>
      <c r="AL44" s="758"/>
      <c r="AM44" s="320" t="str">
        <f t="shared" si="10"/>
        <v/>
      </c>
      <c r="AN44" s="321" t="str">
        <f t="shared" si="4"/>
        <v/>
      </c>
      <c r="AO44" s="114"/>
      <c r="AP44" s="114"/>
      <c r="AQ44" s="114"/>
      <c r="AR44" s="114"/>
      <c r="AS44" s="114"/>
    </row>
    <row r="45" spans="1:45" ht="18" customHeight="1" x14ac:dyDescent="0.25">
      <c r="A45" s="731"/>
      <c r="B45" s="565"/>
      <c r="C45" s="544"/>
      <c r="D45" s="562"/>
      <c r="E45" s="538"/>
      <c r="F45" s="186"/>
      <c r="G45" s="187" t="str">
        <f>IF(F45=0,"",LOOKUP(F45,Sailor_No,Sailor_Name))</f>
        <v/>
      </c>
      <c r="H45" s="193"/>
      <c r="I45" s="187" t="str">
        <f>IF(H45=0,"",LOOKUP(H45,Sailor_No,Sailor_Name))</f>
        <v/>
      </c>
      <c r="J45" s="567" t="s">
        <v>456</v>
      </c>
      <c r="K45" s="644">
        <f>IF(K43&lt;=15,K43,LOOKUP(K43,$I$53:$I$62,$L$53:$L$62))</f>
        <v>100</v>
      </c>
      <c r="L45" s="644">
        <f>IF(L44&lt;=15,L44,LOOKUP(L44,$I$53:$I$62,$L$53:$L$62))</f>
        <v>0</v>
      </c>
      <c r="M45" s="644">
        <f>IF(M44&lt;=15,M44,LOOKUP(M44,$I$53:$I$62,$L$53:$L$62))</f>
        <v>0</v>
      </c>
      <c r="N45" s="85"/>
      <c r="O45" s="642"/>
      <c r="P45" s="202"/>
      <c r="Q45" s="187" t="str">
        <f>IF(P45=0,"",LOOKUP(P45,Sailor_No,Sailor_Name))</f>
        <v/>
      </c>
      <c r="R45" s="190"/>
      <c r="S45" s="187" t="str">
        <f>IF(R45=0,"",LOOKUP(R45,Sailor_No,Sailor_Name))</f>
        <v/>
      </c>
      <c r="T45" s="666">
        <f>IF(T43&lt;=15,T43,LOOKUP(T43,$I$53:$I$62,$L$53:$L$62))</f>
        <v>0</v>
      </c>
      <c r="U45" s="666">
        <f>IF(U44&lt;=15,U44,LOOKUP(U44,$I$53:$I$62,$L$53:$L$62))</f>
        <v>0</v>
      </c>
      <c r="V45" s="666">
        <f>IF(V44&lt;=15,V44,LOOKUP(V44,$I$53:$I$62,$L$53:$L$62))</f>
        <v>0</v>
      </c>
      <c r="W45" s="85"/>
      <c r="X45" s="696"/>
      <c r="Y45" s="547"/>
      <c r="Z45" s="191"/>
      <c r="AA45" s="191"/>
      <c r="AB45" s="191"/>
      <c r="AC45" s="191"/>
      <c r="AD45" s="191"/>
      <c r="AE45" s="192"/>
      <c r="AF45" s="720"/>
      <c r="AG45" s="723"/>
      <c r="AH45" s="726"/>
      <c r="AI45" s="729"/>
      <c r="AJ45" s="705"/>
      <c r="AK45" s="757"/>
      <c r="AL45" s="758"/>
      <c r="AM45" s="322" t="str">
        <f t="shared" si="10"/>
        <v/>
      </c>
      <c r="AN45" s="323" t="str">
        <f t="shared" si="4"/>
        <v/>
      </c>
      <c r="AO45" s="121"/>
      <c r="AP45" s="114"/>
      <c r="AQ45" s="114"/>
      <c r="AR45" s="114"/>
      <c r="AS45" s="114"/>
    </row>
    <row r="46" spans="1:45" ht="18" customHeight="1" thickBot="1" x14ac:dyDescent="0.3">
      <c r="A46" s="731"/>
      <c r="B46" s="566"/>
      <c r="C46" s="545"/>
      <c r="D46" s="563"/>
      <c r="E46" s="539"/>
      <c r="F46" s="186"/>
      <c r="G46" s="187" t="str">
        <f>IF(F46=0,"",LOOKUP(F46,Sailor_No,Sailor_Name))</f>
        <v/>
      </c>
      <c r="H46" s="193"/>
      <c r="I46" s="187" t="str">
        <f>IF(H46=0,"",LOOKUP(H46,Sailor_No,Sailor_Name))</f>
        <v/>
      </c>
      <c r="J46" s="568"/>
      <c r="K46" s="679"/>
      <c r="L46" s="679"/>
      <c r="M46" s="679"/>
      <c r="N46" s="85"/>
      <c r="O46" s="643"/>
      <c r="P46" s="202"/>
      <c r="Q46" s="187" t="str">
        <f>IF(P46=0,"",LOOKUP(P46,Sailor_No,Sailor_Name))</f>
        <v/>
      </c>
      <c r="R46" s="190"/>
      <c r="S46" s="187" t="str">
        <f>IF(R46=0,"",LOOKUP(R46,Sailor_No,Sailor_Name))</f>
        <v/>
      </c>
      <c r="T46" s="645"/>
      <c r="U46" s="645"/>
      <c r="V46" s="645"/>
      <c r="W46" s="85"/>
      <c r="X46" s="697"/>
      <c r="Y46" s="548"/>
      <c r="Z46" s="191"/>
      <c r="AA46" s="191"/>
      <c r="AB46" s="191"/>
      <c r="AC46" s="191"/>
      <c r="AD46" s="191"/>
      <c r="AE46" s="192"/>
      <c r="AF46" s="733"/>
      <c r="AG46" s="724"/>
      <c r="AH46" s="727"/>
      <c r="AI46" s="730"/>
      <c r="AJ46" s="706"/>
      <c r="AK46" s="759"/>
      <c r="AL46" s="760"/>
      <c r="AM46" s="327" t="str">
        <f t="shared" si="10"/>
        <v/>
      </c>
      <c r="AN46" s="328" t="str">
        <f t="shared" si="4"/>
        <v/>
      </c>
      <c r="AO46" s="114"/>
      <c r="AP46" s="114"/>
      <c r="AQ46" s="114"/>
      <c r="AR46" s="114"/>
      <c r="AS46" s="114"/>
    </row>
    <row r="47" spans="1:45" ht="18" customHeight="1" x14ac:dyDescent="0.2">
      <c r="A47" s="731">
        <v>12</v>
      </c>
      <c r="B47" s="564" t="str">
        <f>LOOKUP(A47,Team_No,Team_Names_1)</f>
        <v>Spare-3</v>
      </c>
      <c r="C47" s="543">
        <f>'[1]Boat allocation &amp; OOD'!L16</f>
        <v>0</v>
      </c>
      <c r="D47" s="561" t="str">
        <f>IF(C47=0,"",LOOKUP(C47,Hobie_No,Sail_No))</f>
        <v/>
      </c>
      <c r="E47" s="537"/>
      <c r="F47" s="210"/>
      <c r="G47" s="211"/>
      <c r="H47" s="212"/>
      <c r="I47" s="211"/>
      <c r="J47" s="561" t="s">
        <v>1047</v>
      </c>
      <c r="K47" s="680" t="s">
        <v>474</v>
      </c>
      <c r="L47" s="682"/>
      <c r="M47" s="295"/>
      <c r="N47" s="294"/>
      <c r="O47" s="641">
        <f t="shared" ref="O47" si="69">SUM(K49:M50)</f>
        <v>100</v>
      </c>
      <c r="P47" s="213"/>
      <c r="Q47" s="211"/>
      <c r="R47" s="214"/>
      <c r="S47" s="211"/>
      <c r="T47" s="690"/>
      <c r="U47" s="690"/>
      <c r="V47" s="690"/>
      <c r="W47" s="215"/>
      <c r="X47" s="695">
        <f t="shared" ref="X47" si="70">SUM(T49:V50)</f>
        <v>0</v>
      </c>
      <c r="Y47" s="216"/>
      <c r="Z47" s="217"/>
      <c r="AA47" s="217"/>
      <c r="AB47" s="217"/>
      <c r="AC47" s="217"/>
      <c r="AD47" s="217"/>
      <c r="AE47" s="218"/>
      <c r="AF47" s="329"/>
      <c r="AG47" s="722">
        <f t="shared" ref="AG47" si="71">O47</f>
        <v>100</v>
      </c>
      <c r="AH47" s="725">
        <f t="shared" ref="AH47" si="72">X47</f>
        <v>0</v>
      </c>
      <c r="AI47" s="728">
        <f t="shared" ref="AI47" si="73">SUM(AF47:AH50)</f>
        <v>100</v>
      </c>
      <c r="AJ47" s="704"/>
      <c r="AK47" s="755"/>
      <c r="AL47" s="756"/>
      <c r="AM47" s="717" t="str">
        <f>IF(B47=0,"",LOOKUP(A47,Team_No,Team_Names_2))</f>
        <v>Spare-3</v>
      </c>
      <c r="AN47" s="718"/>
      <c r="AO47" s="114"/>
      <c r="AP47" s="114"/>
      <c r="AQ47" s="114"/>
      <c r="AR47" s="114"/>
      <c r="AS47" s="114"/>
    </row>
    <row r="48" spans="1:45" ht="18" customHeight="1" x14ac:dyDescent="0.25">
      <c r="A48" s="731"/>
      <c r="B48" s="565"/>
      <c r="C48" s="544"/>
      <c r="D48" s="562"/>
      <c r="E48" s="538"/>
      <c r="F48" s="186"/>
      <c r="G48" s="187" t="str">
        <f>IF(F48=0,"",LOOKUP(F48,Sailor_No,Sailor_Name))</f>
        <v/>
      </c>
      <c r="H48" s="193"/>
      <c r="I48" s="187" t="str">
        <f>IF(H48=0,"",LOOKUP(H48,Sailor_No,Sailor_Name))</f>
        <v/>
      </c>
      <c r="J48" s="569"/>
      <c r="K48" s="681"/>
      <c r="L48" s="683"/>
      <c r="M48" s="296"/>
      <c r="N48" s="85"/>
      <c r="O48" s="642"/>
      <c r="P48" s="202"/>
      <c r="Q48" s="187" t="str">
        <f>IF(P48=0,"",LOOKUP(P48,Sailor_No,Sailor_Name))</f>
        <v/>
      </c>
      <c r="R48" s="190"/>
      <c r="S48" s="187" t="str">
        <f>IF(R48=0,"",LOOKUP(R48,Sailor_No,Sailor_Name))</f>
        <v/>
      </c>
      <c r="T48" s="691"/>
      <c r="U48" s="691"/>
      <c r="V48" s="691"/>
      <c r="W48" s="85"/>
      <c r="X48" s="696">
        <f t="shared" ref="X48" si="74">SUM(W48:W50)</f>
        <v>0</v>
      </c>
      <c r="Y48" s="546" t="str">
        <f>IF(E47="N",$H$53,IF(E48="Y",0,"-"))</f>
        <v>-</v>
      </c>
      <c r="Z48" s="191"/>
      <c r="AA48" s="191"/>
      <c r="AB48" s="191"/>
      <c r="AC48" s="191"/>
      <c r="AD48" s="191"/>
      <c r="AE48" s="192"/>
      <c r="AF48" s="719">
        <f>SUM(Y48:AE50)</f>
        <v>0</v>
      </c>
      <c r="AG48" s="723"/>
      <c r="AH48" s="726"/>
      <c r="AI48" s="729"/>
      <c r="AJ48" s="705"/>
      <c r="AK48" s="757"/>
      <c r="AL48" s="758"/>
      <c r="AM48" s="320" t="str">
        <f t="shared" si="10"/>
        <v/>
      </c>
      <c r="AN48" s="321" t="str">
        <f t="shared" si="4"/>
        <v/>
      </c>
      <c r="AO48" s="114"/>
      <c r="AP48" s="114"/>
      <c r="AQ48" s="114"/>
      <c r="AR48" s="114"/>
      <c r="AS48" s="114"/>
    </row>
    <row r="49" spans="1:261" ht="18" customHeight="1" x14ac:dyDescent="0.25">
      <c r="A49" s="731"/>
      <c r="B49" s="565"/>
      <c r="C49" s="544"/>
      <c r="D49" s="562"/>
      <c r="E49" s="538"/>
      <c r="F49" s="186"/>
      <c r="G49" s="187" t="str">
        <f>IF(F49=0,"",LOOKUP(F49,Sailor_No,Sailor_Name))</f>
        <v/>
      </c>
      <c r="H49" s="193"/>
      <c r="I49" s="187" t="str">
        <f>IF(H49=0,"",LOOKUP(H49,Sailor_No,Sailor_Name))</f>
        <v/>
      </c>
      <c r="J49" s="567" t="s">
        <v>456</v>
      </c>
      <c r="K49" s="644">
        <f>IF(K47&lt;=15,K47,LOOKUP(K47,$I$53:$I$62,$L$53:$L$62))</f>
        <v>100</v>
      </c>
      <c r="L49" s="644">
        <f>IF(L48&lt;=15,L48,LOOKUP(L48,$I$53:$I$62,$L$53:$L$62))</f>
        <v>0</v>
      </c>
      <c r="M49" s="644">
        <f>IF(M48&lt;=15,M48,LOOKUP(M48,$I$53:$I$62,$L$53:$L$62))</f>
        <v>0</v>
      </c>
      <c r="N49" s="85"/>
      <c r="O49" s="642"/>
      <c r="P49" s="202"/>
      <c r="Q49" s="187" t="str">
        <f>IF(P49=0,"",LOOKUP(P49,Sailor_No,Sailor_Name))</f>
        <v/>
      </c>
      <c r="R49" s="190"/>
      <c r="S49" s="187" t="str">
        <f>IF(R49=0,"",LOOKUP(R49,Sailor_No,Sailor_Name))</f>
        <v/>
      </c>
      <c r="T49" s="666">
        <f>IF(T47&lt;=15,T47,LOOKUP(T47,$I$53:$I$62,$L$53:$L$62))</f>
        <v>0</v>
      </c>
      <c r="U49" s="666">
        <f>IF(U48&lt;=15,U48,LOOKUP(U48,$I$53:$I$62,$L$53:$L$62))</f>
        <v>0</v>
      </c>
      <c r="V49" s="666">
        <f>IF(V48&lt;=15,V48,LOOKUP(V48,$I$53:$I$62,$L$53:$L$62))</f>
        <v>0</v>
      </c>
      <c r="W49" s="85"/>
      <c r="X49" s="696"/>
      <c r="Y49" s="547"/>
      <c r="Z49" s="191"/>
      <c r="AA49" s="191"/>
      <c r="AB49" s="191"/>
      <c r="AC49" s="191"/>
      <c r="AD49" s="191"/>
      <c r="AE49" s="761"/>
      <c r="AF49" s="720"/>
      <c r="AG49" s="723"/>
      <c r="AH49" s="726"/>
      <c r="AI49" s="729"/>
      <c r="AJ49" s="705"/>
      <c r="AK49" s="757"/>
      <c r="AL49" s="758"/>
      <c r="AM49" s="322" t="str">
        <f t="shared" si="10"/>
        <v/>
      </c>
      <c r="AN49" s="323" t="str">
        <f t="shared" si="4"/>
        <v/>
      </c>
      <c r="AO49" s="121"/>
      <c r="AP49" s="114"/>
      <c r="AQ49" s="114"/>
      <c r="AR49" s="114"/>
      <c r="AS49" s="114"/>
    </row>
    <row r="50" spans="1:261" ht="18" customHeight="1" thickBot="1" x14ac:dyDescent="0.3">
      <c r="A50" s="731"/>
      <c r="B50" s="566"/>
      <c r="C50" s="545"/>
      <c r="D50" s="634"/>
      <c r="E50" s="732"/>
      <c r="F50" s="194"/>
      <c r="G50" s="195" t="str">
        <f>IF(F50=0,"",LOOKUP(F50,Sailor_No,Sailor_Name))</f>
        <v/>
      </c>
      <c r="H50" s="196"/>
      <c r="I50" s="195" t="str">
        <f>IF(H50=0,"",LOOKUP(H50,Sailor_No,Sailor_Name))</f>
        <v/>
      </c>
      <c r="J50" s="568"/>
      <c r="K50" s="645"/>
      <c r="L50" s="645"/>
      <c r="M50" s="645"/>
      <c r="N50" s="85"/>
      <c r="O50" s="643"/>
      <c r="P50" s="207"/>
      <c r="Q50" s="195" t="str">
        <f>IF(P50=0,"",LOOKUP(P50,Sailor_No,Sailor_Name))</f>
        <v/>
      </c>
      <c r="R50" s="198"/>
      <c r="S50" s="195" t="str">
        <f>IF(R50=0,"",LOOKUP(R50,Sailor_No,Sailor_Name))</f>
        <v/>
      </c>
      <c r="T50" s="645"/>
      <c r="U50" s="645"/>
      <c r="V50" s="645"/>
      <c r="W50" s="85"/>
      <c r="X50" s="697"/>
      <c r="Y50" s="612"/>
      <c r="Z50" s="226"/>
      <c r="AA50" s="226"/>
      <c r="AB50" s="226"/>
      <c r="AC50" s="226"/>
      <c r="AD50" s="226"/>
      <c r="AE50" s="634"/>
      <c r="AF50" s="721"/>
      <c r="AG50" s="724"/>
      <c r="AH50" s="727"/>
      <c r="AI50" s="730"/>
      <c r="AJ50" s="706"/>
      <c r="AK50" s="759"/>
      <c r="AL50" s="760"/>
      <c r="AM50" s="324" t="str">
        <f t="shared" si="10"/>
        <v/>
      </c>
      <c r="AN50" s="325" t="str">
        <f t="shared" si="4"/>
        <v/>
      </c>
      <c r="AO50" s="114"/>
      <c r="AP50" s="114"/>
      <c r="AQ50" s="114"/>
      <c r="AR50" s="114"/>
      <c r="AS50" s="114"/>
    </row>
    <row r="51" spans="1:261" ht="18.95" customHeight="1" thickBot="1" x14ac:dyDescent="0.3">
      <c r="A51" s="527"/>
      <c r="B51" s="103"/>
      <c r="C51" s="104"/>
      <c r="D51" s="104"/>
      <c r="E51" s="104"/>
      <c r="F51" s="105"/>
      <c r="G51" s="138"/>
      <c r="H51" s="105"/>
      <c r="I51" s="140" t="str">
        <f>IF(H51=0,"",LOOKUP(H51,Sailor_No,Sailor_Name))</f>
        <v/>
      </c>
      <c r="J51" s="140"/>
      <c r="K51" s="105"/>
      <c r="L51" s="105"/>
      <c r="M51" s="131"/>
      <c r="N51" s="106"/>
      <c r="O51" s="162"/>
      <c r="P51" s="107"/>
      <c r="Q51" s="141"/>
      <c r="R51" s="107"/>
      <c r="S51" s="141"/>
      <c r="T51" s="107"/>
      <c r="U51" s="107"/>
      <c r="V51" s="107"/>
      <c r="W51" s="106"/>
      <c r="X51" s="108"/>
      <c r="Y51" s="107"/>
      <c r="Z51" s="107"/>
      <c r="AA51" s="107"/>
      <c r="AB51" s="107"/>
      <c r="AC51" s="107"/>
      <c r="AD51" s="107"/>
      <c r="AE51" s="107"/>
      <c r="AF51" s="107"/>
      <c r="AG51" s="106"/>
      <c r="AH51" s="106"/>
      <c r="AI51" s="106"/>
      <c r="AJ51" s="106"/>
      <c r="AK51" s="106"/>
      <c r="AL51" s="106"/>
      <c r="AM51" s="106"/>
      <c r="AN51" s="330"/>
      <c r="AO51" s="121"/>
      <c r="AP51" s="121"/>
      <c r="AQ51" s="121"/>
      <c r="AR51" s="121"/>
      <c r="AS51" s="121"/>
      <c r="AT51" s="111"/>
    </row>
    <row r="52" spans="1:261" ht="18.95" customHeight="1" thickBot="1" x14ac:dyDescent="0.3">
      <c r="A52" s="527"/>
      <c r="B52" s="77" t="s">
        <v>475</v>
      </c>
      <c r="C52" s="600" t="s">
        <v>455</v>
      </c>
      <c r="D52" s="601"/>
      <c r="E52" s="601"/>
      <c r="F52" s="601"/>
      <c r="G52" s="601"/>
      <c r="H52" s="602"/>
      <c r="I52" s="603" t="s">
        <v>476</v>
      </c>
      <c r="J52" s="604"/>
      <c r="K52" s="605"/>
      <c r="L52" s="606"/>
      <c r="M52" s="132"/>
      <c r="N52" s="112"/>
      <c r="O52" s="163"/>
      <c r="P52" s="113"/>
      <c r="Q52" s="112"/>
      <c r="R52" s="113"/>
      <c r="S52" s="635" t="s">
        <v>1021</v>
      </c>
      <c r="T52" s="636"/>
      <c r="U52" s="636"/>
      <c r="V52" s="636"/>
      <c r="W52" s="636"/>
      <c r="X52" s="636"/>
      <c r="Y52" s="636"/>
      <c r="Z52" s="636"/>
      <c r="AA52" s="636"/>
      <c r="AB52" s="636"/>
      <c r="AC52" s="636"/>
      <c r="AD52" s="636"/>
      <c r="AE52" s="636"/>
      <c r="AF52" s="636"/>
      <c r="AG52" s="636"/>
      <c r="AH52" s="636"/>
      <c r="AI52" s="636"/>
      <c r="AJ52" s="112"/>
      <c r="AK52" s="112"/>
      <c r="AL52" s="112"/>
      <c r="AM52" s="330"/>
      <c r="AN52" s="106"/>
      <c r="AO52" s="114"/>
      <c r="AP52" s="114"/>
      <c r="AQ52" s="114"/>
      <c r="AR52" s="114"/>
      <c r="AS52" s="114"/>
      <c r="AT52" s="111"/>
    </row>
    <row r="53" spans="1:261" ht="18.95" customHeight="1" x14ac:dyDescent="0.25">
      <c r="A53" s="527"/>
      <c r="B53" s="78">
        <v>1</v>
      </c>
      <c r="C53" s="626" t="s">
        <v>477</v>
      </c>
      <c r="D53" s="627"/>
      <c r="E53" s="627"/>
      <c r="F53" s="627"/>
      <c r="G53" s="628"/>
      <c r="H53" s="79">
        <v>2</v>
      </c>
      <c r="I53" s="299" t="s">
        <v>478</v>
      </c>
      <c r="J53" s="158"/>
      <c r="K53" s="300">
        <v>5</v>
      </c>
      <c r="L53" s="301">
        <f>$D$60+K53</f>
        <v>14</v>
      </c>
      <c r="M53" s="598" t="s">
        <v>479</v>
      </c>
      <c r="N53" s="599"/>
      <c r="O53" s="599"/>
      <c r="P53" s="599"/>
      <c r="Q53" s="599"/>
      <c r="R53" s="599"/>
      <c r="S53" s="762" t="s">
        <v>480</v>
      </c>
      <c r="T53" s="763"/>
      <c r="U53" s="763"/>
      <c r="V53" s="763"/>
      <c r="W53" s="763"/>
      <c r="X53" s="763"/>
      <c r="Y53" s="763"/>
      <c r="Z53" s="763"/>
      <c r="AA53" s="763"/>
      <c r="AB53" s="763"/>
      <c r="AC53" s="763"/>
      <c r="AD53" s="763"/>
      <c r="AE53" s="763"/>
      <c r="AF53" s="763"/>
      <c r="AG53" s="763"/>
      <c r="AH53" s="763"/>
      <c r="AI53" s="763"/>
      <c r="AJ53" s="763"/>
      <c r="AK53" s="112"/>
      <c r="AL53" s="112"/>
      <c r="AM53" s="330"/>
      <c r="AN53" s="293"/>
      <c r="AO53" s="114"/>
      <c r="AP53" s="114"/>
      <c r="AQ53" s="114"/>
      <c r="AR53" s="114"/>
      <c r="AS53" s="114"/>
      <c r="AT53" s="111"/>
    </row>
    <row r="54" spans="1:261" ht="18.95" customHeight="1" x14ac:dyDescent="0.25">
      <c r="A54" s="527"/>
      <c r="B54" s="80">
        <v>2</v>
      </c>
      <c r="C54" s="621" t="s">
        <v>1012</v>
      </c>
      <c r="D54" s="615"/>
      <c r="E54" s="615"/>
      <c r="F54" s="615"/>
      <c r="G54" s="616"/>
      <c r="H54" s="81">
        <v>2</v>
      </c>
      <c r="I54" s="305" t="s">
        <v>481</v>
      </c>
      <c r="J54" s="160"/>
      <c r="K54" s="303">
        <v>1</v>
      </c>
      <c r="L54" s="304">
        <f>IF(D60&lt;=F1,F1+K54,D60+K54)</f>
        <v>10</v>
      </c>
      <c r="M54" s="598" t="s">
        <v>482</v>
      </c>
      <c r="N54" s="599"/>
      <c r="O54" s="599"/>
      <c r="P54" s="599"/>
      <c r="Q54" s="599"/>
      <c r="R54" s="166"/>
      <c r="S54" s="763"/>
      <c r="T54" s="763"/>
      <c r="U54" s="763"/>
      <c r="V54" s="763"/>
      <c r="W54" s="763"/>
      <c r="X54" s="763"/>
      <c r="Y54" s="763"/>
      <c r="Z54" s="763"/>
      <c r="AA54" s="763"/>
      <c r="AB54" s="763"/>
      <c r="AC54" s="763"/>
      <c r="AD54" s="763"/>
      <c r="AE54" s="763"/>
      <c r="AF54" s="763"/>
      <c r="AG54" s="763"/>
      <c r="AH54" s="763"/>
      <c r="AI54" s="763"/>
      <c r="AJ54" s="763"/>
      <c r="AK54" s="116"/>
      <c r="AL54" s="116"/>
      <c r="AM54" s="330"/>
      <c r="AN54" s="293"/>
      <c r="AO54" s="114"/>
      <c r="AP54" s="114"/>
      <c r="AQ54" s="114"/>
      <c r="AR54" s="114"/>
      <c r="AS54" s="114"/>
      <c r="AT54" s="111"/>
    </row>
    <row r="55" spans="1:261" ht="18.95" customHeight="1" x14ac:dyDescent="0.25">
      <c r="A55" s="527"/>
      <c r="B55" s="80">
        <v>3</v>
      </c>
      <c r="C55" s="621" t="s">
        <v>1013</v>
      </c>
      <c r="D55" s="615"/>
      <c r="E55" s="615"/>
      <c r="F55" s="615"/>
      <c r="G55" s="616"/>
      <c r="H55" s="81">
        <v>2</v>
      </c>
      <c r="I55" s="305" t="s">
        <v>483</v>
      </c>
      <c r="J55" s="160"/>
      <c r="K55" s="303">
        <v>1</v>
      </c>
      <c r="L55" s="304">
        <f t="shared" ref="L55:L61" si="75">$F$1+K55</f>
        <v>9</v>
      </c>
      <c r="M55" s="598" t="s">
        <v>484</v>
      </c>
      <c r="N55" s="599"/>
      <c r="O55" s="599"/>
      <c r="P55" s="599"/>
      <c r="Q55" s="599"/>
      <c r="R55" s="166"/>
      <c r="S55" s="763"/>
      <c r="T55" s="763"/>
      <c r="U55" s="763"/>
      <c r="V55" s="763"/>
      <c r="W55" s="763"/>
      <c r="X55" s="763"/>
      <c r="Y55" s="763"/>
      <c r="Z55" s="763"/>
      <c r="AA55" s="763"/>
      <c r="AB55" s="763"/>
      <c r="AC55" s="763"/>
      <c r="AD55" s="763"/>
      <c r="AE55" s="763"/>
      <c r="AF55" s="763"/>
      <c r="AG55" s="763"/>
      <c r="AH55" s="763"/>
      <c r="AI55" s="763"/>
      <c r="AJ55" s="763"/>
      <c r="AK55" s="116"/>
      <c r="AL55" s="116"/>
      <c r="AM55" s="330"/>
      <c r="AN55" s="293"/>
      <c r="AO55" s="114"/>
      <c r="AP55" s="114"/>
      <c r="AQ55" s="114"/>
      <c r="AR55" s="114"/>
      <c r="AS55" s="114"/>
      <c r="AT55" s="111"/>
    </row>
    <row r="56" spans="1:261" ht="18.95" customHeight="1" x14ac:dyDescent="0.25">
      <c r="A56" s="527"/>
      <c r="B56" s="80">
        <v>4</v>
      </c>
      <c r="C56" s="621" t="s">
        <v>1014</v>
      </c>
      <c r="D56" s="615"/>
      <c r="E56" s="615"/>
      <c r="F56" s="615"/>
      <c r="G56" s="616"/>
      <c r="H56" s="81">
        <v>0</v>
      </c>
      <c r="I56" s="305" t="s">
        <v>485</v>
      </c>
      <c r="J56" s="160"/>
      <c r="K56" s="303">
        <v>1</v>
      </c>
      <c r="L56" s="304">
        <f t="shared" si="75"/>
        <v>9</v>
      </c>
      <c r="M56" s="290" t="s">
        <v>486</v>
      </c>
      <c r="N56" s="291"/>
      <c r="O56" s="342"/>
      <c r="P56" s="291"/>
      <c r="Q56" s="291"/>
      <c r="R56" s="166"/>
      <c r="S56" s="763"/>
      <c r="T56" s="763"/>
      <c r="U56" s="763"/>
      <c r="V56" s="763"/>
      <c r="W56" s="763"/>
      <c r="X56" s="763"/>
      <c r="Y56" s="763"/>
      <c r="Z56" s="763"/>
      <c r="AA56" s="763"/>
      <c r="AB56" s="763"/>
      <c r="AC56" s="763"/>
      <c r="AD56" s="763"/>
      <c r="AE56" s="763"/>
      <c r="AF56" s="763"/>
      <c r="AG56" s="763"/>
      <c r="AH56" s="763"/>
      <c r="AI56" s="763"/>
      <c r="AJ56" s="763"/>
      <c r="AK56" s="293"/>
      <c r="AL56" s="293"/>
      <c r="AM56" s="330"/>
      <c r="AN56" s="293"/>
      <c r="AO56" s="114"/>
      <c r="AP56" s="114"/>
      <c r="AQ56" s="114"/>
      <c r="AR56" s="114"/>
      <c r="AS56" s="114"/>
      <c r="AT56" s="111"/>
    </row>
    <row r="57" spans="1:261" ht="18.95" customHeight="1" x14ac:dyDescent="0.25">
      <c r="A57" s="527"/>
      <c r="B57" s="80">
        <v>5</v>
      </c>
      <c r="C57" s="621" t="s">
        <v>1015</v>
      </c>
      <c r="D57" s="615"/>
      <c r="E57" s="615"/>
      <c r="F57" s="615"/>
      <c r="G57" s="616"/>
      <c r="H57" s="81">
        <v>0</v>
      </c>
      <c r="I57" s="305" t="s">
        <v>487</v>
      </c>
      <c r="J57" s="160"/>
      <c r="K57" s="303">
        <v>1</v>
      </c>
      <c r="L57" s="304">
        <f t="shared" si="75"/>
        <v>9</v>
      </c>
      <c r="M57" s="598" t="s">
        <v>488</v>
      </c>
      <c r="N57" s="599"/>
      <c r="O57" s="599"/>
      <c r="P57" s="599"/>
      <c r="Q57" s="599"/>
      <c r="R57" s="166"/>
      <c r="S57" s="763"/>
      <c r="T57" s="763"/>
      <c r="U57" s="763"/>
      <c r="V57" s="763"/>
      <c r="W57" s="763"/>
      <c r="X57" s="763"/>
      <c r="Y57" s="763"/>
      <c r="Z57" s="763"/>
      <c r="AA57" s="763"/>
      <c r="AB57" s="763"/>
      <c r="AC57" s="763"/>
      <c r="AD57" s="763"/>
      <c r="AE57" s="763"/>
      <c r="AF57" s="763"/>
      <c r="AG57" s="763"/>
      <c r="AH57" s="763"/>
      <c r="AI57" s="763"/>
      <c r="AJ57" s="763"/>
      <c r="AK57" s="293"/>
      <c r="AL57" s="293"/>
      <c r="AM57" s="330"/>
      <c r="AN57" s="293"/>
      <c r="AO57" s="114"/>
      <c r="AP57" s="114"/>
      <c r="AQ57" s="114"/>
      <c r="AR57" s="114"/>
      <c r="AS57" s="114"/>
      <c r="AT57" s="111"/>
    </row>
    <row r="58" spans="1:261" ht="18.75" customHeight="1" x14ac:dyDescent="0.25">
      <c r="A58" s="527"/>
      <c r="B58" s="80">
        <v>6</v>
      </c>
      <c r="C58" s="621" t="s">
        <v>1016</v>
      </c>
      <c r="D58" s="615"/>
      <c r="E58" s="615"/>
      <c r="F58" s="615"/>
      <c r="G58" s="616"/>
      <c r="H58" s="81">
        <v>0</v>
      </c>
      <c r="I58" s="305" t="s">
        <v>489</v>
      </c>
      <c r="J58" s="160"/>
      <c r="K58" s="303">
        <v>1</v>
      </c>
      <c r="L58" s="304">
        <f t="shared" si="75"/>
        <v>9</v>
      </c>
      <c r="M58" s="598" t="s">
        <v>490</v>
      </c>
      <c r="N58" s="599"/>
      <c r="O58" s="599"/>
      <c r="P58" s="599"/>
      <c r="Q58" s="599"/>
      <c r="R58" s="599"/>
      <c r="S58" s="599"/>
      <c r="T58" s="599"/>
      <c r="U58" s="599"/>
      <c r="V58" s="599"/>
      <c r="W58" s="599"/>
      <c r="X58" s="118"/>
      <c r="Y58" s="291"/>
      <c r="Z58" s="291"/>
      <c r="AA58" s="291"/>
      <c r="AB58" s="291"/>
      <c r="AC58" s="291"/>
      <c r="AD58" s="291"/>
      <c r="AE58" s="291"/>
      <c r="AF58" s="291"/>
      <c r="AG58" s="291"/>
      <c r="AH58" s="291"/>
      <c r="AI58" s="291"/>
      <c r="AJ58" s="291"/>
      <c r="AK58" s="293"/>
      <c r="AL58" s="293"/>
      <c r="AM58" s="330"/>
      <c r="AN58" s="293"/>
      <c r="AO58" s="114"/>
      <c r="AP58" s="114"/>
      <c r="AQ58" s="114"/>
      <c r="AR58" s="114"/>
      <c r="AS58" s="114"/>
      <c r="AT58" s="111"/>
    </row>
    <row r="59" spans="1:261" ht="35.25" customHeight="1" thickBot="1" x14ac:dyDescent="0.3">
      <c r="A59" s="527"/>
      <c r="B59" s="82">
        <v>7</v>
      </c>
      <c r="C59" s="613" t="s">
        <v>1017</v>
      </c>
      <c r="D59" s="614"/>
      <c r="E59" s="615"/>
      <c r="F59" s="615"/>
      <c r="G59" s="616"/>
      <c r="H59" s="81">
        <v>0</v>
      </c>
      <c r="I59" s="305" t="s">
        <v>497</v>
      </c>
      <c r="J59" s="160"/>
      <c r="K59" s="303">
        <v>1</v>
      </c>
      <c r="L59" s="304">
        <f t="shared" si="75"/>
        <v>9</v>
      </c>
      <c r="M59" s="598" t="s">
        <v>491</v>
      </c>
      <c r="N59" s="599"/>
      <c r="O59" s="599"/>
      <c r="P59" s="599"/>
      <c r="Q59" s="599"/>
      <c r="R59" s="291"/>
      <c r="S59" s="291"/>
      <c r="T59" s="291"/>
      <c r="U59" s="291"/>
      <c r="V59" s="291"/>
      <c r="W59" s="291"/>
      <c r="X59" s="118"/>
      <c r="Y59" s="291"/>
      <c r="Z59" s="291"/>
      <c r="AA59" s="291"/>
      <c r="AB59" s="291"/>
      <c r="AC59" s="291"/>
      <c r="AD59" s="291"/>
      <c r="AE59" s="291"/>
      <c r="AF59" s="291"/>
      <c r="AG59" s="291"/>
      <c r="AH59" s="291"/>
      <c r="AI59" s="291"/>
      <c r="AJ59" s="291"/>
      <c r="AK59" s="293"/>
      <c r="AL59" s="293"/>
      <c r="AM59" s="330"/>
      <c r="AN59" s="293"/>
      <c r="AO59" s="114"/>
      <c r="AP59" s="114"/>
      <c r="AQ59" s="114"/>
      <c r="AR59" s="114"/>
      <c r="AS59" s="114"/>
      <c r="AT59" s="111"/>
    </row>
    <row r="60" spans="1:261" ht="18.95" customHeight="1" thickBot="1" x14ac:dyDescent="0.25">
      <c r="A60" s="527"/>
      <c r="B60" s="639" t="s">
        <v>492</v>
      </c>
      <c r="C60" s="640"/>
      <c r="D60" s="86">
        <v>9</v>
      </c>
      <c r="E60" s="124"/>
      <c r="F60" s="713"/>
      <c r="G60" s="713"/>
      <c r="H60" s="714"/>
      <c r="I60" s="341" t="s">
        <v>493</v>
      </c>
      <c r="J60" s="160"/>
      <c r="K60" s="303"/>
      <c r="L60" s="304"/>
      <c r="M60" s="598" t="s">
        <v>494</v>
      </c>
      <c r="N60" s="599"/>
      <c r="O60" s="599"/>
      <c r="P60" s="599"/>
      <c r="Q60" s="599"/>
      <c r="R60" s="291"/>
      <c r="S60" s="291"/>
      <c r="T60" s="291"/>
      <c r="U60" s="291"/>
      <c r="V60" s="291"/>
      <c r="W60" s="291"/>
      <c r="X60" s="118"/>
      <c r="Y60" s="291"/>
      <c r="Z60" s="291"/>
      <c r="AA60" s="291"/>
      <c r="AB60" s="291"/>
      <c r="AC60" s="291"/>
      <c r="AD60" s="291"/>
      <c r="AE60" s="291"/>
      <c r="AF60" s="291"/>
      <c r="AG60" s="291"/>
      <c r="AH60" s="291"/>
      <c r="AI60" s="291"/>
      <c r="AJ60" s="291"/>
      <c r="AK60" s="102"/>
      <c r="AL60" s="102"/>
      <c r="AM60" s="102"/>
      <c r="AN60" s="102"/>
      <c r="AO60" s="121"/>
      <c r="AP60" s="121"/>
      <c r="AQ60" s="121"/>
      <c r="AR60" s="121"/>
      <c r="AS60" s="107"/>
      <c r="AT60" s="111"/>
    </row>
    <row r="61" spans="1:261" ht="18.95" customHeight="1" x14ac:dyDescent="0.2">
      <c r="A61" s="527"/>
      <c r="B61" s="622" t="s">
        <v>495</v>
      </c>
      <c r="C61" s="623"/>
      <c r="D61" s="637" t="s">
        <v>496</v>
      </c>
      <c r="E61" s="638"/>
      <c r="F61" s="715"/>
      <c r="G61" s="715"/>
      <c r="H61" s="716"/>
      <c r="I61" s="305" t="s">
        <v>497</v>
      </c>
      <c r="J61" s="160"/>
      <c r="K61" s="303">
        <v>1</v>
      </c>
      <c r="L61" s="304">
        <f t="shared" si="75"/>
        <v>9</v>
      </c>
      <c r="M61" s="598" t="s">
        <v>498</v>
      </c>
      <c r="N61" s="599"/>
      <c r="O61" s="599"/>
      <c r="P61" s="599"/>
      <c r="Q61" s="599"/>
      <c r="R61" s="291"/>
      <c r="S61" s="291"/>
      <c r="T61" s="291"/>
      <c r="U61" s="291"/>
      <c r="V61" s="291"/>
      <c r="W61" s="291"/>
      <c r="X61" s="118"/>
      <c r="Y61" s="291"/>
      <c r="Z61" s="291"/>
      <c r="AA61" s="291"/>
      <c r="AB61" s="291"/>
      <c r="AC61" s="291"/>
      <c r="AD61" s="291"/>
      <c r="AE61" s="291"/>
      <c r="AF61" s="291"/>
      <c r="AG61" s="291"/>
      <c r="AH61" s="291"/>
      <c r="AI61" s="291"/>
      <c r="AJ61" s="291"/>
      <c r="AK61" s="102"/>
      <c r="AL61" s="102"/>
      <c r="AM61" s="102"/>
      <c r="AN61" s="102"/>
      <c r="AO61" s="121"/>
      <c r="AP61" s="121"/>
      <c r="AQ61" s="121"/>
      <c r="AR61" s="121"/>
      <c r="AS61" s="107"/>
      <c r="AT61" s="111"/>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c r="EE61" s="85"/>
      <c r="EF61" s="85"/>
      <c r="EG61" s="85"/>
      <c r="EH61" s="85"/>
      <c r="EI61" s="85"/>
      <c r="EJ61" s="85"/>
      <c r="EK61" s="85"/>
      <c r="EL61" s="85"/>
      <c r="EM61" s="85"/>
      <c r="EN61" s="85"/>
      <c r="EO61" s="85"/>
      <c r="EP61" s="85"/>
      <c r="EQ61" s="85"/>
      <c r="ER61" s="85"/>
      <c r="ES61" s="85"/>
      <c r="ET61" s="85"/>
      <c r="EU61" s="85"/>
      <c r="EV61" s="85"/>
      <c r="EW61" s="85"/>
      <c r="EX61" s="85"/>
      <c r="EY61" s="85"/>
      <c r="EZ61" s="85"/>
      <c r="FA61" s="85"/>
      <c r="FB61" s="85"/>
      <c r="FC61" s="85"/>
      <c r="FD61" s="85"/>
      <c r="FE61" s="85"/>
      <c r="FF61" s="85"/>
      <c r="FG61" s="85"/>
      <c r="FH61" s="85"/>
      <c r="FI61" s="85"/>
      <c r="FJ61" s="85"/>
      <c r="FK61" s="85"/>
      <c r="FL61" s="85"/>
      <c r="FM61" s="85"/>
      <c r="FN61" s="85"/>
      <c r="FO61" s="85"/>
      <c r="FP61" s="85"/>
      <c r="FQ61" s="85"/>
      <c r="FR61" s="85"/>
      <c r="FS61" s="85"/>
      <c r="FT61" s="85"/>
      <c r="FU61" s="85"/>
      <c r="FV61" s="85"/>
      <c r="FW61" s="85"/>
      <c r="FX61" s="85"/>
      <c r="FY61" s="85"/>
      <c r="FZ61" s="85"/>
      <c r="GA61" s="85"/>
      <c r="GB61" s="85"/>
      <c r="GC61" s="85"/>
      <c r="GD61" s="85"/>
      <c r="GE61" s="85"/>
      <c r="GF61" s="85"/>
      <c r="GG61" s="85"/>
      <c r="GH61" s="85"/>
      <c r="GI61" s="85"/>
      <c r="GJ61" s="85"/>
      <c r="GK61" s="85"/>
      <c r="GL61" s="85"/>
      <c r="GM61" s="85"/>
      <c r="GN61" s="85"/>
      <c r="GO61" s="85"/>
      <c r="GP61" s="85"/>
      <c r="GQ61" s="85"/>
      <c r="GR61" s="85"/>
      <c r="GS61" s="85"/>
      <c r="GT61" s="85"/>
      <c r="GU61" s="85"/>
      <c r="GV61" s="85"/>
      <c r="GW61" s="85"/>
      <c r="GX61" s="85"/>
      <c r="GY61" s="85"/>
      <c r="GZ61" s="85"/>
      <c r="HA61" s="85"/>
      <c r="HB61" s="85"/>
      <c r="HC61" s="85"/>
      <c r="HD61" s="85"/>
      <c r="HE61" s="85"/>
      <c r="HF61" s="85"/>
      <c r="HG61" s="85"/>
      <c r="HH61" s="85"/>
      <c r="HI61" s="85"/>
      <c r="HJ61" s="85"/>
      <c r="HK61" s="85"/>
      <c r="HL61" s="85"/>
      <c r="HM61" s="85"/>
      <c r="HN61" s="85"/>
      <c r="HO61" s="85"/>
      <c r="HP61" s="85"/>
      <c r="HQ61" s="85"/>
      <c r="HR61" s="85"/>
      <c r="HS61" s="85"/>
      <c r="HT61" s="85"/>
      <c r="HU61" s="85"/>
      <c r="HV61" s="85"/>
      <c r="HW61" s="85"/>
      <c r="HX61" s="85"/>
      <c r="HY61" s="85"/>
      <c r="HZ61" s="85"/>
      <c r="IA61" s="85"/>
      <c r="IB61" s="85"/>
      <c r="IC61" s="85"/>
      <c r="ID61" s="85"/>
      <c r="IE61" s="85"/>
      <c r="IF61" s="85"/>
      <c r="IG61" s="85"/>
      <c r="IH61" s="85"/>
      <c r="II61" s="85"/>
      <c r="IJ61" s="85"/>
      <c r="IK61" s="85"/>
      <c r="IL61" s="85"/>
      <c r="IM61" s="85"/>
      <c r="IN61" s="85"/>
      <c r="IO61" s="85"/>
      <c r="IP61" s="85"/>
      <c r="IQ61" s="85"/>
      <c r="IR61" s="85"/>
      <c r="IS61" s="85"/>
      <c r="IT61" s="85"/>
      <c r="IU61" s="85"/>
      <c r="IV61" s="85"/>
      <c r="IW61" s="85"/>
      <c r="IX61" s="85"/>
      <c r="IY61" s="85"/>
      <c r="IZ61" s="85"/>
      <c r="JA61" s="85"/>
    </row>
    <row r="62" spans="1:261" ht="18.95" customHeight="1" thickBot="1" x14ac:dyDescent="0.25">
      <c r="A62" s="527"/>
      <c r="B62" s="617" t="s">
        <v>499</v>
      </c>
      <c r="C62" s="618"/>
      <c r="D62" s="629" t="s">
        <v>500</v>
      </c>
      <c r="E62" s="630"/>
      <c r="F62" s="715"/>
      <c r="G62" s="715"/>
      <c r="H62" s="716"/>
      <c r="I62" s="305" t="s">
        <v>474</v>
      </c>
      <c r="J62" s="160"/>
      <c r="K62" s="306">
        <v>100</v>
      </c>
      <c r="L62" s="304">
        <f>K62</f>
        <v>100</v>
      </c>
      <c r="M62" s="619" t="s">
        <v>501</v>
      </c>
      <c r="N62" s="620"/>
      <c r="O62" s="620"/>
      <c r="P62" s="620"/>
      <c r="Q62" s="620"/>
      <c r="R62" s="167"/>
      <c r="S62" s="292"/>
      <c r="T62" s="292"/>
      <c r="U62" s="167"/>
      <c r="V62" s="167"/>
      <c r="W62" s="167"/>
      <c r="X62" s="168"/>
      <c r="Y62" s="292"/>
      <c r="Z62" s="167"/>
      <c r="AA62" s="167"/>
      <c r="AB62" s="167"/>
      <c r="AC62" s="167"/>
      <c r="AD62" s="167"/>
      <c r="AE62" s="167"/>
      <c r="AF62" s="167"/>
      <c r="AG62" s="167"/>
      <c r="AH62" s="167"/>
      <c r="AI62" s="167"/>
      <c r="AJ62" s="167"/>
      <c r="AK62" s="122"/>
      <c r="AL62" s="107"/>
      <c r="AM62" s="331"/>
      <c r="AN62" s="331"/>
      <c r="AO62" s="121"/>
      <c r="AP62" s="121"/>
      <c r="AQ62" s="121"/>
      <c r="AR62" s="121"/>
      <c r="AS62" s="107"/>
      <c r="AT62" s="111"/>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c r="EN62" s="85"/>
      <c r="EO62" s="85"/>
      <c r="EP62" s="85"/>
      <c r="EQ62" s="85"/>
      <c r="ER62" s="85"/>
      <c r="ES62" s="85"/>
      <c r="ET62" s="85"/>
      <c r="EU62" s="85"/>
      <c r="EV62" s="85"/>
      <c r="EW62" s="85"/>
      <c r="EX62" s="85"/>
      <c r="EY62" s="85"/>
      <c r="EZ62" s="85"/>
      <c r="FA62" s="85"/>
      <c r="FB62" s="85"/>
      <c r="FC62" s="85"/>
      <c r="FD62" s="85"/>
      <c r="FE62" s="85"/>
      <c r="FF62" s="85"/>
      <c r="FG62" s="85"/>
      <c r="FH62" s="85"/>
      <c r="FI62" s="85"/>
      <c r="FJ62" s="85"/>
      <c r="FK62" s="85"/>
      <c r="FL62" s="85"/>
      <c r="FM62" s="85"/>
      <c r="FN62" s="85"/>
      <c r="FO62" s="85"/>
      <c r="FP62" s="85"/>
      <c r="FQ62" s="85"/>
      <c r="FR62" s="85"/>
      <c r="FS62" s="85"/>
      <c r="FT62" s="85"/>
      <c r="FU62" s="85"/>
      <c r="FV62" s="85"/>
      <c r="FW62" s="85"/>
      <c r="FX62" s="85"/>
      <c r="FY62" s="85"/>
      <c r="FZ62" s="85"/>
      <c r="GA62" s="85"/>
      <c r="GB62" s="85"/>
      <c r="GC62" s="85"/>
      <c r="GD62" s="85"/>
      <c r="GE62" s="85"/>
      <c r="GF62" s="85"/>
      <c r="GG62" s="85"/>
      <c r="GH62" s="85"/>
      <c r="GI62" s="85"/>
      <c r="GJ62" s="85"/>
      <c r="GK62" s="85"/>
      <c r="GL62" s="85"/>
      <c r="GM62" s="85"/>
      <c r="GN62" s="85"/>
      <c r="GO62" s="85"/>
      <c r="GP62" s="85"/>
      <c r="GQ62" s="85"/>
      <c r="GR62" s="85"/>
      <c r="GS62" s="85"/>
      <c r="GT62" s="85"/>
      <c r="GU62" s="85"/>
      <c r="GV62" s="85"/>
      <c r="GW62" s="85"/>
      <c r="GX62" s="85"/>
      <c r="GY62" s="85"/>
      <c r="GZ62" s="85"/>
      <c r="HA62" s="85"/>
      <c r="HB62" s="85"/>
      <c r="HC62" s="85"/>
      <c r="HD62" s="85"/>
      <c r="HE62" s="85"/>
      <c r="HF62" s="85"/>
      <c r="HG62" s="85"/>
      <c r="HH62" s="85"/>
      <c r="HI62" s="85"/>
      <c r="HJ62" s="85"/>
      <c r="HK62" s="85"/>
      <c r="HL62" s="85"/>
      <c r="HM62" s="85"/>
      <c r="HN62" s="85"/>
      <c r="HO62" s="85"/>
      <c r="HP62" s="85"/>
      <c r="HQ62" s="85"/>
      <c r="HR62" s="85"/>
      <c r="HS62" s="85"/>
      <c r="HT62" s="85"/>
      <c r="HU62" s="85"/>
      <c r="HV62" s="85"/>
      <c r="HW62" s="85"/>
      <c r="HX62" s="85"/>
      <c r="HY62" s="85"/>
      <c r="HZ62" s="85"/>
      <c r="IA62" s="85"/>
      <c r="IB62" s="85"/>
      <c r="IC62" s="85"/>
      <c r="ID62" s="85"/>
      <c r="IE62" s="85"/>
      <c r="IF62" s="85"/>
      <c r="IG62" s="85"/>
      <c r="IH62" s="85"/>
      <c r="II62" s="85"/>
      <c r="IJ62" s="85"/>
      <c r="IK62" s="85"/>
      <c r="IL62" s="85"/>
      <c r="IM62" s="85"/>
      <c r="IN62" s="85"/>
      <c r="IO62" s="85"/>
      <c r="IP62" s="85"/>
      <c r="IQ62" s="85"/>
      <c r="IR62" s="85"/>
      <c r="IS62" s="85"/>
      <c r="IT62" s="85"/>
      <c r="IU62" s="85"/>
      <c r="IV62" s="85"/>
      <c r="IW62" s="85"/>
      <c r="IX62" s="85"/>
      <c r="IY62" s="85"/>
      <c r="IZ62" s="85"/>
      <c r="JA62" s="85"/>
    </row>
  </sheetData>
  <mergeCells count="389">
    <mergeCell ref="AK11:AL14"/>
    <mergeCell ref="AK15:AL18"/>
    <mergeCell ref="AK19:AL22"/>
    <mergeCell ref="AK23:AL26"/>
    <mergeCell ref="AK27:AL30"/>
    <mergeCell ref="AK31:AL34"/>
    <mergeCell ref="AK35:AL38"/>
    <mergeCell ref="AK39:AL42"/>
    <mergeCell ref="AK43:AL46"/>
    <mergeCell ref="B60:C60"/>
    <mergeCell ref="M60:Q60"/>
    <mergeCell ref="B61:C61"/>
    <mergeCell ref="D61:E61"/>
    <mergeCell ref="M61:Q61"/>
    <mergeCell ref="B62:C62"/>
    <mergeCell ref="D62:E62"/>
    <mergeCell ref="M62:Q62"/>
    <mergeCell ref="C56:G56"/>
    <mergeCell ref="C57:G57"/>
    <mergeCell ref="M57:Q57"/>
    <mergeCell ref="C58:G58"/>
    <mergeCell ref="M58:W58"/>
    <mergeCell ref="C59:G59"/>
    <mergeCell ref="M59:Q59"/>
    <mergeCell ref="C52:H52"/>
    <mergeCell ref="I52:L52"/>
    <mergeCell ref="S52:AI52"/>
    <mergeCell ref="C53:G53"/>
    <mergeCell ref="M53:R53"/>
    <mergeCell ref="S53:AJ57"/>
    <mergeCell ref="C54:G54"/>
    <mergeCell ref="M54:Q54"/>
    <mergeCell ref="C55:G55"/>
    <mergeCell ref="M55:Q55"/>
    <mergeCell ref="AM47:AN47"/>
    <mergeCell ref="Y48:Y50"/>
    <mergeCell ref="AF48:AF50"/>
    <mergeCell ref="J49:J50"/>
    <mergeCell ref="K49:K50"/>
    <mergeCell ref="L49:L50"/>
    <mergeCell ref="M49:M50"/>
    <mergeCell ref="T49:T50"/>
    <mergeCell ref="U49:U50"/>
    <mergeCell ref="V49:V50"/>
    <mergeCell ref="X47:X50"/>
    <mergeCell ref="AG47:AG50"/>
    <mergeCell ref="AH47:AH50"/>
    <mergeCell ref="AI47:AI50"/>
    <mergeCell ref="AJ47:AJ50"/>
    <mergeCell ref="AE49:AE50"/>
    <mergeCell ref="K47:K48"/>
    <mergeCell ref="L47:L48"/>
    <mergeCell ref="O47:O50"/>
    <mergeCell ref="T47:T48"/>
    <mergeCell ref="U47:U48"/>
    <mergeCell ref="V47:V48"/>
    <mergeCell ref="AK47:AL50"/>
    <mergeCell ref="A47:A50"/>
    <mergeCell ref="B47:B50"/>
    <mergeCell ref="C47:C50"/>
    <mergeCell ref="D47:D50"/>
    <mergeCell ref="E47:E50"/>
    <mergeCell ref="J47:J48"/>
    <mergeCell ref="AM43:AN43"/>
    <mergeCell ref="Y44:Y46"/>
    <mergeCell ref="AF44:AF46"/>
    <mergeCell ref="J45:J46"/>
    <mergeCell ref="K45:K46"/>
    <mergeCell ref="L45:L46"/>
    <mergeCell ref="M45:M46"/>
    <mergeCell ref="T45:T46"/>
    <mergeCell ref="U45:U46"/>
    <mergeCell ref="V43:V44"/>
    <mergeCell ref="X43:X46"/>
    <mergeCell ref="AG43:AG46"/>
    <mergeCell ref="AH43:AH46"/>
    <mergeCell ref="AI43:AI46"/>
    <mergeCell ref="AJ43:AJ46"/>
    <mergeCell ref="V45:V46"/>
    <mergeCell ref="K43:K44"/>
    <mergeCell ref="L43:L44"/>
    <mergeCell ref="M43:M44"/>
    <mergeCell ref="O43:O46"/>
    <mergeCell ref="T43:T44"/>
    <mergeCell ref="U43:U44"/>
    <mergeCell ref="A43:A46"/>
    <mergeCell ref="B43:B46"/>
    <mergeCell ref="C43:C46"/>
    <mergeCell ref="D43:D46"/>
    <mergeCell ref="E43:E46"/>
    <mergeCell ref="J43:J44"/>
    <mergeCell ref="AM39:AN39"/>
    <mergeCell ref="Y40:Y42"/>
    <mergeCell ref="AF40:AF42"/>
    <mergeCell ref="J41:J42"/>
    <mergeCell ref="K41:K42"/>
    <mergeCell ref="L41:L42"/>
    <mergeCell ref="M41:M42"/>
    <mergeCell ref="T41:T42"/>
    <mergeCell ref="U41:U42"/>
    <mergeCell ref="V39:V40"/>
    <mergeCell ref="X39:X42"/>
    <mergeCell ref="AG39:AG42"/>
    <mergeCell ref="AH39:AH42"/>
    <mergeCell ref="AI39:AI42"/>
    <mergeCell ref="AJ39:AJ42"/>
    <mergeCell ref="V41:V42"/>
    <mergeCell ref="K39:K40"/>
    <mergeCell ref="L39:L40"/>
    <mergeCell ref="M39:M40"/>
    <mergeCell ref="O39:O42"/>
    <mergeCell ref="T39:T40"/>
    <mergeCell ref="U39:U40"/>
    <mergeCell ref="A39:A42"/>
    <mergeCell ref="B39:B42"/>
    <mergeCell ref="C39:C42"/>
    <mergeCell ref="D39:D42"/>
    <mergeCell ref="E39:E42"/>
    <mergeCell ref="J39:J40"/>
    <mergeCell ref="AM35:AN35"/>
    <mergeCell ref="Y36:Y38"/>
    <mergeCell ref="AF36:AF38"/>
    <mergeCell ref="J37:J38"/>
    <mergeCell ref="K37:K38"/>
    <mergeCell ref="L37:L38"/>
    <mergeCell ref="M37:M38"/>
    <mergeCell ref="T37:T38"/>
    <mergeCell ref="U37:U38"/>
    <mergeCell ref="V35:V36"/>
    <mergeCell ref="X35:X38"/>
    <mergeCell ref="AG35:AG38"/>
    <mergeCell ref="AH35:AH38"/>
    <mergeCell ref="AI35:AI38"/>
    <mergeCell ref="AJ35:AJ38"/>
    <mergeCell ref="V37:V38"/>
    <mergeCell ref="K35:K36"/>
    <mergeCell ref="L35:L36"/>
    <mergeCell ref="M35:M36"/>
    <mergeCell ref="O35:O38"/>
    <mergeCell ref="T35:T36"/>
    <mergeCell ref="U35:U36"/>
    <mergeCell ref="A35:A38"/>
    <mergeCell ref="B35:B38"/>
    <mergeCell ref="C35:C38"/>
    <mergeCell ref="D35:D38"/>
    <mergeCell ref="E35:E38"/>
    <mergeCell ref="J35:J36"/>
    <mergeCell ref="AM31:AN31"/>
    <mergeCell ref="Y32:Y34"/>
    <mergeCell ref="AF32:AF34"/>
    <mergeCell ref="J33:J34"/>
    <mergeCell ref="K33:K34"/>
    <mergeCell ref="L33:L34"/>
    <mergeCell ref="M33:M34"/>
    <mergeCell ref="T33:T34"/>
    <mergeCell ref="U33:U34"/>
    <mergeCell ref="V31:V32"/>
    <mergeCell ref="X31:X34"/>
    <mergeCell ref="AG31:AG34"/>
    <mergeCell ref="AH31:AH34"/>
    <mergeCell ref="AI31:AI34"/>
    <mergeCell ref="AJ31:AJ34"/>
    <mergeCell ref="V33:V34"/>
    <mergeCell ref="K31:K32"/>
    <mergeCell ref="L31:L32"/>
    <mergeCell ref="M31:M32"/>
    <mergeCell ref="O31:O34"/>
    <mergeCell ref="T31:T32"/>
    <mergeCell ref="U31:U32"/>
    <mergeCell ref="A31:A34"/>
    <mergeCell ref="B31:B34"/>
    <mergeCell ref="C31:C34"/>
    <mergeCell ref="D31:D34"/>
    <mergeCell ref="E31:E34"/>
    <mergeCell ref="J31:J32"/>
    <mergeCell ref="AM27:AN27"/>
    <mergeCell ref="Y28:Y30"/>
    <mergeCell ref="AF28:AF30"/>
    <mergeCell ref="J29:J30"/>
    <mergeCell ref="K29:K30"/>
    <mergeCell ref="L29:L30"/>
    <mergeCell ref="M29:M30"/>
    <mergeCell ref="T29:T30"/>
    <mergeCell ref="U29:U30"/>
    <mergeCell ref="V27:V28"/>
    <mergeCell ref="X27:X30"/>
    <mergeCell ref="AG27:AG30"/>
    <mergeCell ref="AH27:AH30"/>
    <mergeCell ref="AI27:AI30"/>
    <mergeCell ref="AJ27:AJ30"/>
    <mergeCell ref="V29:V30"/>
    <mergeCell ref="K27:K28"/>
    <mergeCell ref="L27:L28"/>
    <mergeCell ref="M27:M28"/>
    <mergeCell ref="O27:O30"/>
    <mergeCell ref="T27:T28"/>
    <mergeCell ref="U27:U28"/>
    <mergeCell ref="A27:A30"/>
    <mergeCell ref="B27:B30"/>
    <mergeCell ref="C27:C30"/>
    <mergeCell ref="D27:D30"/>
    <mergeCell ref="E27:E30"/>
    <mergeCell ref="J27:J28"/>
    <mergeCell ref="AM23:AN23"/>
    <mergeCell ref="Y24:Y26"/>
    <mergeCell ref="AF24:AF26"/>
    <mergeCell ref="J25:J26"/>
    <mergeCell ref="K25:K26"/>
    <mergeCell ref="L25:L26"/>
    <mergeCell ref="M25:M26"/>
    <mergeCell ref="T25:T26"/>
    <mergeCell ref="U25:U26"/>
    <mergeCell ref="V23:V24"/>
    <mergeCell ref="X23:X26"/>
    <mergeCell ref="AG23:AG26"/>
    <mergeCell ref="AH23:AH26"/>
    <mergeCell ref="AI23:AI26"/>
    <mergeCell ref="AJ23:AJ26"/>
    <mergeCell ref="V25:V26"/>
    <mergeCell ref="K23:K24"/>
    <mergeCell ref="L23:L24"/>
    <mergeCell ref="M23:M24"/>
    <mergeCell ref="O23:O26"/>
    <mergeCell ref="T23:T24"/>
    <mergeCell ref="U23:U24"/>
    <mergeCell ref="A23:A26"/>
    <mergeCell ref="B23:B26"/>
    <mergeCell ref="C23:C26"/>
    <mergeCell ref="D23:D26"/>
    <mergeCell ref="E23:E26"/>
    <mergeCell ref="J23:J24"/>
    <mergeCell ref="AM19:AN19"/>
    <mergeCell ref="Y20:Y22"/>
    <mergeCell ref="AF20:AF22"/>
    <mergeCell ref="J21:J22"/>
    <mergeCell ref="K21:K22"/>
    <mergeCell ref="L21:L22"/>
    <mergeCell ref="M21:M22"/>
    <mergeCell ref="T21:T22"/>
    <mergeCell ref="U21:U22"/>
    <mergeCell ref="V19:V20"/>
    <mergeCell ref="X19:X22"/>
    <mergeCell ref="AG19:AG22"/>
    <mergeCell ref="AH19:AH22"/>
    <mergeCell ref="AI19:AI22"/>
    <mergeCell ref="AJ19:AJ22"/>
    <mergeCell ref="V21:V22"/>
    <mergeCell ref="K19:K20"/>
    <mergeCell ref="L19:L20"/>
    <mergeCell ref="M19:M20"/>
    <mergeCell ref="O19:O22"/>
    <mergeCell ref="T19:T20"/>
    <mergeCell ref="U19:U20"/>
    <mergeCell ref="A19:A22"/>
    <mergeCell ref="B19:B22"/>
    <mergeCell ref="C19:C22"/>
    <mergeCell ref="D19:D22"/>
    <mergeCell ref="E19:E22"/>
    <mergeCell ref="J19:J20"/>
    <mergeCell ref="AM15:AN15"/>
    <mergeCell ref="Y16:Y18"/>
    <mergeCell ref="AF16:AF18"/>
    <mergeCell ref="J17:J18"/>
    <mergeCell ref="K17:K18"/>
    <mergeCell ref="L17:L18"/>
    <mergeCell ref="M17:M18"/>
    <mergeCell ref="T17:T18"/>
    <mergeCell ref="U17:U18"/>
    <mergeCell ref="V15:V16"/>
    <mergeCell ref="X15:X18"/>
    <mergeCell ref="AG15:AG18"/>
    <mergeCell ref="AH15:AH18"/>
    <mergeCell ref="AI15:AI18"/>
    <mergeCell ref="AJ15:AJ18"/>
    <mergeCell ref="V17:V18"/>
    <mergeCell ref="K15:K16"/>
    <mergeCell ref="L15:L16"/>
    <mergeCell ref="M15:M16"/>
    <mergeCell ref="O15:O18"/>
    <mergeCell ref="T15:T16"/>
    <mergeCell ref="U15:U16"/>
    <mergeCell ref="A15:A18"/>
    <mergeCell ref="B15:B18"/>
    <mergeCell ref="C15:C18"/>
    <mergeCell ref="D15:D18"/>
    <mergeCell ref="E15:E18"/>
    <mergeCell ref="J15:J16"/>
    <mergeCell ref="AM11:AN11"/>
    <mergeCell ref="Y12:Y14"/>
    <mergeCell ref="AF12:AF14"/>
    <mergeCell ref="J13:J14"/>
    <mergeCell ref="K13:K14"/>
    <mergeCell ref="L13:L14"/>
    <mergeCell ref="M13:M14"/>
    <mergeCell ref="T13:T14"/>
    <mergeCell ref="U13:U14"/>
    <mergeCell ref="V11:V12"/>
    <mergeCell ref="X11:X14"/>
    <mergeCell ref="AG11:AG14"/>
    <mergeCell ref="AH11:AH14"/>
    <mergeCell ref="AI11:AI14"/>
    <mergeCell ref="AJ11:AJ14"/>
    <mergeCell ref="V13:V14"/>
    <mergeCell ref="K11:K12"/>
    <mergeCell ref="L11:L12"/>
    <mergeCell ref="M11:M12"/>
    <mergeCell ref="O11:O14"/>
    <mergeCell ref="T11:T12"/>
    <mergeCell ref="U11:U12"/>
    <mergeCell ref="A11:A14"/>
    <mergeCell ref="B11:B14"/>
    <mergeCell ref="C11:C14"/>
    <mergeCell ref="D11:D14"/>
    <mergeCell ref="E11:E14"/>
    <mergeCell ref="J11:J12"/>
    <mergeCell ref="AM7:AN7"/>
    <mergeCell ref="Y8:Y10"/>
    <mergeCell ref="AF8:AF10"/>
    <mergeCell ref="J9:J10"/>
    <mergeCell ref="K9:K10"/>
    <mergeCell ref="L9:L10"/>
    <mergeCell ref="M9:M10"/>
    <mergeCell ref="T9:T10"/>
    <mergeCell ref="U9:U10"/>
    <mergeCell ref="V7:V8"/>
    <mergeCell ref="X7:X10"/>
    <mergeCell ref="AG7:AG10"/>
    <mergeCell ref="AH7:AH10"/>
    <mergeCell ref="AI7:AI10"/>
    <mergeCell ref="AJ7:AJ10"/>
    <mergeCell ref="V9:V10"/>
    <mergeCell ref="K7:K8"/>
    <mergeCell ref="L7:L8"/>
    <mergeCell ref="M7:M8"/>
    <mergeCell ref="O7:O10"/>
    <mergeCell ref="T7:T8"/>
    <mergeCell ref="U7:U8"/>
    <mergeCell ref="AK7:AL10"/>
    <mergeCell ref="AJ3:AJ6"/>
    <mergeCell ref="AM3:AN3"/>
    <mergeCell ref="Y4:Y6"/>
    <mergeCell ref="J5:J6"/>
    <mergeCell ref="K5:K6"/>
    <mergeCell ref="L5:L6"/>
    <mergeCell ref="M5:M6"/>
    <mergeCell ref="T5:T6"/>
    <mergeCell ref="U5:U6"/>
    <mergeCell ref="V3:V4"/>
    <mergeCell ref="X3:X6"/>
    <mergeCell ref="AF3:AF6"/>
    <mergeCell ref="AG3:AG6"/>
    <mergeCell ref="AH3:AH6"/>
    <mergeCell ref="AI3:AI6"/>
    <mergeCell ref="V5:V6"/>
    <mergeCell ref="K3:K4"/>
    <mergeCell ref="AK3:AL6"/>
    <mergeCell ref="D3:D6"/>
    <mergeCell ref="E3:E6"/>
    <mergeCell ref="J3:J4"/>
    <mergeCell ref="A7:A10"/>
    <mergeCell ref="B7:B10"/>
    <mergeCell ref="C7:C10"/>
    <mergeCell ref="D7:D10"/>
    <mergeCell ref="E7:E10"/>
    <mergeCell ref="J7:J8"/>
    <mergeCell ref="A51:A62"/>
    <mergeCell ref="F60:H62"/>
    <mergeCell ref="AG1:AH1"/>
    <mergeCell ref="AI1:AJ1"/>
    <mergeCell ref="AM1:AN1"/>
    <mergeCell ref="F2:G2"/>
    <mergeCell ref="H2:I2"/>
    <mergeCell ref="P2:Q2"/>
    <mergeCell ref="R2:S2"/>
    <mergeCell ref="AK2:AL2"/>
    <mergeCell ref="C1:D1"/>
    <mergeCell ref="G1:I1"/>
    <mergeCell ref="K1:O1"/>
    <mergeCell ref="P1:S1"/>
    <mergeCell ref="T1:X1"/>
    <mergeCell ref="Y1:AF1"/>
    <mergeCell ref="L3:L4"/>
    <mergeCell ref="M3:M4"/>
    <mergeCell ref="O3:O6"/>
    <mergeCell ref="T3:T4"/>
    <mergeCell ref="U3:U4"/>
    <mergeCell ref="A3:A6"/>
    <mergeCell ref="B3:B6"/>
    <mergeCell ref="C3:C6"/>
  </mergeCells>
  <pageMargins left="0.11811023622047245" right="0.11811023622047245" top="0.15748031496062992" bottom="0.15748031496062992" header="0.31496062992125984" footer="0.31496062992125984"/>
  <pageSetup paperSize="9" scale="44" orientation="landscape" r:id="rId1"/>
  <ignoredErrors>
    <ignoredError sqref="Y4:Y42"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Y62"/>
  <sheetViews>
    <sheetView view="pageBreakPreview" topLeftCell="J4" zoomScale="90" zoomScaleNormal="70" zoomScaleSheetLayoutView="90" workbookViewId="0">
      <selection activeCell="AI27" sqref="AI27:AI30"/>
    </sheetView>
  </sheetViews>
  <sheetFormatPr defaultColWidth="6.59765625" defaultRowHeight="15" x14ac:dyDescent="0.2"/>
  <cols>
    <col min="1" max="1" width="3.296875" style="83" customWidth="1"/>
    <col min="2" max="2" width="12.69921875" style="84" customWidth="1"/>
    <col min="3" max="3" width="4.8984375" style="84" customWidth="1"/>
    <col min="4" max="4" width="4.5" style="84" customWidth="1"/>
    <col min="5" max="5" width="7.296875" style="84" customWidth="1"/>
    <col min="6" max="6" width="4.8984375" style="87" customWidth="1"/>
    <col min="7" max="7" width="15.19921875" style="139" customWidth="1"/>
    <col min="8" max="8" width="4.796875" style="87" customWidth="1"/>
    <col min="9" max="9" width="15.09765625" style="139" customWidth="1"/>
    <col min="10" max="10" width="7.296875" style="139" customWidth="1"/>
    <col min="11" max="13" width="5.19921875" style="87" customWidth="1"/>
    <col min="14" max="14" width="5.19921875" style="165" customWidth="1"/>
    <col min="15" max="15" width="4.8984375" style="87" customWidth="1"/>
    <col min="16" max="16" width="15.09765625" style="139" customWidth="1"/>
    <col min="17" max="17" width="5.09765625" style="87" customWidth="1"/>
    <col min="18" max="18" width="15.19921875" style="139" customWidth="1"/>
    <col min="19" max="21" width="5.19921875" style="87" customWidth="1"/>
    <col min="22" max="22" width="5.19921875" style="88" customWidth="1"/>
    <col min="23" max="29" width="2.796875" style="89" customWidth="1"/>
    <col min="30" max="30" width="5.19921875" style="89" customWidth="1"/>
    <col min="31" max="32" width="5.296875" style="84" customWidth="1"/>
    <col min="33" max="34" width="7.59765625" style="84" customWidth="1"/>
    <col min="35" max="36" width="12.796875" style="84" customWidth="1"/>
    <col min="37" max="38" width="14.69921875" style="84" customWidth="1"/>
    <col min="39" max="43" width="6.59765625" style="111" customWidth="1"/>
    <col min="44" max="259" width="6.59765625" style="84" customWidth="1"/>
    <col min="260" max="16384" width="6.59765625" style="85"/>
  </cols>
  <sheetData>
    <row r="1" spans="1:43" ht="54" customHeight="1" thickBot="1" x14ac:dyDescent="0.25">
      <c r="A1" s="101"/>
      <c r="B1" s="170" t="s">
        <v>449</v>
      </c>
      <c r="C1" s="753">
        <v>42041</v>
      </c>
      <c r="D1" s="754"/>
      <c r="E1" s="171" t="s">
        <v>450</v>
      </c>
      <c r="F1" s="172">
        <v>8</v>
      </c>
      <c r="G1" s="588" t="s">
        <v>451</v>
      </c>
      <c r="H1" s="589"/>
      <c r="I1" s="589"/>
      <c r="J1" s="289"/>
      <c r="K1" s="588" t="s">
        <v>452</v>
      </c>
      <c r="L1" s="588"/>
      <c r="M1" s="588"/>
      <c r="N1" s="660"/>
      <c r="O1" s="592" t="s">
        <v>453</v>
      </c>
      <c r="P1" s="593"/>
      <c r="Q1" s="593"/>
      <c r="R1" s="593"/>
      <c r="S1" s="661" t="s">
        <v>454</v>
      </c>
      <c r="T1" s="661"/>
      <c r="U1" s="661"/>
      <c r="V1" s="662"/>
      <c r="W1" s="573" t="s">
        <v>455</v>
      </c>
      <c r="X1" s="574"/>
      <c r="Y1" s="574"/>
      <c r="Z1" s="574"/>
      <c r="AA1" s="574"/>
      <c r="AB1" s="574"/>
      <c r="AC1" s="574"/>
      <c r="AD1" s="575"/>
      <c r="AE1" s="576" t="s">
        <v>456</v>
      </c>
      <c r="AF1" s="577"/>
      <c r="AG1" s="578" t="s">
        <v>457</v>
      </c>
      <c r="AH1" s="579"/>
      <c r="AI1" s="173" t="s">
        <v>1025</v>
      </c>
      <c r="AJ1" s="174">
        <v>0.40347222222222223</v>
      </c>
      <c r="AK1" s="741" t="s">
        <v>459</v>
      </c>
      <c r="AL1" s="742"/>
      <c r="AM1" s="121"/>
      <c r="AN1" s="121"/>
      <c r="AO1" s="121"/>
      <c r="AP1" s="121"/>
      <c r="AQ1" s="121"/>
    </row>
    <row r="2" spans="1:43" ht="57.75" customHeight="1" thickBot="1" x14ac:dyDescent="0.25">
      <c r="A2" s="101"/>
      <c r="B2" s="307" t="s">
        <v>1</v>
      </c>
      <c r="C2" s="308" t="s">
        <v>460</v>
      </c>
      <c r="D2" s="309" t="s">
        <v>4</v>
      </c>
      <c r="E2" s="310" t="s">
        <v>461</v>
      </c>
      <c r="F2" s="743" t="s">
        <v>462</v>
      </c>
      <c r="G2" s="744"/>
      <c r="H2" s="745" t="s">
        <v>463</v>
      </c>
      <c r="I2" s="746"/>
      <c r="J2" s="298"/>
      <c r="K2" s="332" t="s">
        <v>464</v>
      </c>
      <c r="L2" s="332" t="s">
        <v>465</v>
      </c>
      <c r="M2" s="332" t="s">
        <v>466</v>
      </c>
      <c r="N2" s="236" t="s">
        <v>467</v>
      </c>
      <c r="O2" s="747" t="s">
        <v>462</v>
      </c>
      <c r="P2" s="748"/>
      <c r="Q2" s="749" t="s">
        <v>463</v>
      </c>
      <c r="R2" s="750"/>
      <c r="S2" s="334" t="s">
        <v>468</v>
      </c>
      <c r="T2" s="334" t="s">
        <v>469</v>
      </c>
      <c r="U2" s="335" t="s">
        <v>470</v>
      </c>
      <c r="V2" s="337" t="s">
        <v>471</v>
      </c>
      <c r="W2" s="311" t="s">
        <v>1022</v>
      </c>
      <c r="X2" s="312">
        <v>1</v>
      </c>
      <c r="Y2" s="312">
        <v>2</v>
      </c>
      <c r="Z2" s="312">
        <v>3</v>
      </c>
      <c r="AA2" s="312">
        <v>4</v>
      </c>
      <c r="AB2" s="312">
        <v>5</v>
      </c>
      <c r="AC2" s="312">
        <v>6</v>
      </c>
      <c r="AD2" s="313" t="s">
        <v>1018</v>
      </c>
      <c r="AE2" s="314" t="s">
        <v>1019</v>
      </c>
      <c r="AF2" s="315" t="s">
        <v>1076</v>
      </c>
      <c r="AG2" s="316" t="s">
        <v>1020</v>
      </c>
      <c r="AH2" s="317" t="s">
        <v>472</v>
      </c>
      <c r="AI2" s="751" t="s">
        <v>458</v>
      </c>
      <c r="AJ2" s="752"/>
      <c r="AK2" s="318" t="s">
        <v>1023</v>
      </c>
      <c r="AL2" s="319" t="s">
        <v>1024</v>
      </c>
      <c r="AM2" s="121"/>
      <c r="AN2" s="121"/>
      <c r="AO2" s="121"/>
      <c r="AP2" s="121"/>
      <c r="AQ2" s="121"/>
    </row>
    <row r="3" spans="1:43" ht="17.25" customHeight="1" x14ac:dyDescent="0.2">
      <c r="A3" s="731">
        <v>1</v>
      </c>
      <c r="B3" s="654" t="str">
        <f>LOOKUP(A3,Team_No,Team_Names_1)</f>
        <v>S-Tur</v>
      </c>
      <c r="C3" s="543" t="str">
        <f>'Boat allocation &amp; OOD'!G4</f>
        <v>H17</v>
      </c>
      <c r="D3" s="561" t="str">
        <f>IF(C3=0,"",LOOKUP(C3,Hobie_No,Sail_No))</f>
        <v>592</v>
      </c>
      <c r="E3" s="534"/>
      <c r="F3" s="175"/>
      <c r="G3" s="176"/>
      <c r="H3" s="177"/>
      <c r="I3" s="176"/>
      <c r="J3" s="561" t="s">
        <v>1047</v>
      </c>
      <c r="K3" s="665">
        <v>4</v>
      </c>
      <c r="L3" s="665">
        <v>1</v>
      </c>
      <c r="M3" s="665">
        <v>2</v>
      </c>
      <c r="N3" s="641">
        <f>SUM(K5:M5)</f>
        <v>7</v>
      </c>
      <c r="O3" s="179"/>
      <c r="P3" s="176"/>
      <c r="Q3" s="180"/>
      <c r="R3" s="176"/>
      <c r="S3" s="690">
        <v>5</v>
      </c>
      <c r="T3" s="690">
        <v>7</v>
      </c>
      <c r="U3" s="690">
        <v>7</v>
      </c>
      <c r="V3" s="695">
        <f>SUM(S5:U6)</f>
        <v>19</v>
      </c>
      <c r="W3" s="182"/>
      <c r="X3" s="183"/>
      <c r="Y3" s="183"/>
      <c r="Z3" s="183"/>
      <c r="AA3" s="183"/>
      <c r="AB3" s="183"/>
      <c r="AC3" s="184"/>
      <c r="AD3" s="738">
        <f>SUM(W4:AC6)</f>
        <v>0</v>
      </c>
      <c r="AE3" s="722">
        <f>N3</f>
        <v>7</v>
      </c>
      <c r="AF3" s="725">
        <f>V3</f>
        <v>19</v>
      </c>
      <c r="AG3" s="728">
        <f>SUM(AD3:AF6)</f>
        <v>26</v>
      </c>
      <c r="AH3" s="704">
        <f t="shared" ref="AH3" si="0">IF(AG3&gt;99,"-",(RANK(AG3,$AG$3:$AG$50,1)))</f>
        <v>3</v>
      </c>
      <c r="AI3" s="674"/>
      <c r="AJ3" s="185"/>
      <c r="AK3" s="717" t="str">
        <f>IF(B3=0,"",LOOKUP(A3,Team_No,Team_Names_2))</f>
        <v>Surfin Turtles</v>
      </c>
      <c r="AL3" s="718"/>
      <c r="AM3" s="121"/>
      <c r="AN3" s="121"/>
      <c r="AO3" s="121"/>
      <c r="AP3" s="121"/>
      <c r="AQ3" s="121"/>
    </row>
    <row r="4" spans="1:43" ht="18" customHeight="1" x14ac:dyDescent="0.25">
      <c r="A4" s="731"/>
      <c r="B4" s="655"/>
      <c r="C4" s="544"/>
      <c r="D4" s="562"/>
      <c r="E4" s="535"/>
      <c r="F4" s="186">
        <v>155</v>
      </c>
      <c r="G4" s="187" t="str">
        <f t="shared" ref="G4:G6" si="1">IF(F4=0,"",LOOKUP(F4,Sailor_No,Sailor_Name))</f>
        <v>Marcel Zeestraten</v>
      </c>
      <c r="H4" s="188">
        <v>23</v>
      </c>
      <c r="I4" s="187" t="str">
        <f>IF(H4=0,"",LOOKUP(H4,[1]Sailors!$A$2:$A$400,[1]Sailors!$C$2:$C$400))</f>
        <v>Bojana Pavlovic</v>
      </c>
      <c r="J4" s="569"/>
      <c r="K4" s="664"/>
      <c r="L4" s="664"/>
      <c r="M4" s="664"/>
      <c r="N4" s="642"/>
      <c r="O4" s="189">
        <v>23</v>
      </c>
      <c r="P4" s="187" t="str">
        <f t="shared" ref="P4:P6" si="2">IF(O4=0,"",LOOKUP(O4,Sailor_No,Sailor_Name))</f>
        <v>Bojana Pavlovic</v>
      </c>
      <c r="Q4" s="190">
        <v>63</v>
      </c>
      <c r="R4" s="187" t="str">
        <f t="shared" ref="R4:R6" si="3">IF(Q4=0,"",LOOKUP(Q4,Sailor_No,Sailor_Name))</f>
        <v>Eric Geafar</v>
      </c>
      <c r="S4" s="691"/>
      <c r="T4" s="691"/>
      <c r="U4" s="691"/>
      <c r="V4" s="696" t="e">
        <f>SUM(#REF!)</f>
        <v>#REF!</v>
      </c>
      <c r="W4" s="546" t="str">
        <f>IF(E3="N",$H$53,IF(E4="Y",0,"-"))</f>
        <v>-</v>
      </c>
      <c r="X4" s="191"/>
      <c r="Y4" s="191"/>
      <c r="Z4" s="191"/>
      <c r="AA4" s="191"/>
      <c r="AB4" s="191"/>
      <c r="AC4" s="192"/>
      <c r="AD4" s="739"/>
      <c r="AE4" s="723"/>
      <c r="AF4" s="726"/>
      <c r="AG4" s="729"/>
      <c r="AH4" s="705"/>
      <c r="AI4" s="674"/>
      <c r="AJ4" s="185"/>
      <c r="AK4" s="320" t="str">
        <f>G4</f>
        <v>Marcel Zeestraten</v>
      </c>
      <c r="AL4" s="321" t="str">
        <f>P4</f>
        <v>Bojana Pavlovic</v>
      </c>
      <c r="AM4" s="121"/>
      <c r="AN4" s="121"/>
      <c r="AO4" s="121"/>
      <c r="AP4" s="121"/>
      <c r="AQ4" s="121"/>
    </row>
    <row r="5" spans="1:43" ht="18" customHeight="1" x14ac:dyDescent="0.25">
      <c r="A5" s="731"/>
      <c r="B5" s="655"/>
      <c r="C5" s="544"/>
      <c r="D5" s="562"/>
      <c r="E5" s="535"/>
      <c r="F5" s="186"/>
      <c r="G5" s="187" t="str">
        <f t="shared" si="1"/>
        <v/>
      </c>
      <c r="H5" s="193"/>
      <c r="I5" s="187" t="str">
        <f t="shared" ref="I5:I6" si="4">IF(H5=0,"",LOOKUP(H5,Sailor_No,Sailor_Name))</f>
        <v/>
      </c>
      <c r="J5" s="567" t="s">
        <v>456</v>
      </c>
      <c r="K5" s="666">
        <f>IF(K3&lt;=15,K3,LOOKUP(K3,$I$53:$I$62,$L$53:$L$62))</f>
        <v>4</v>
      </c>
      <c r="L5" s="666">
        <f>IF(L3&lt;=15,L3,LOOKUP(L3,$I$53:$I$62,$L$53:$L$62))</f>
        <v>1</v>
      </c>
      <c r="M5" s="667">
        <f>IF(M3&lt;=15,M3,LOOKUP(M3,$I$53:$I$62,$L$53:$L$62))</f>
        <v>2</v>
      </c>
      <c r="N5" s="642"/>
      <c r="O5" s="189"/>
      <c r="P5" s="187" t="str">
        <f t="shared" si="2"/>
        <v/>
      </c>
      <c r="Q5" s="190"/>
      <c r="R5" s="187" t="str">
        <f t="shared" si="3"/>
        <v/>
      </c>
      <c r="S5" s="666">
        <f>IF(S3&lt;=15,S3,LOOKUP(S3,$I$53:$I$62,$L$53:$L$62))</f>
        <v>5</v>
      </c>
      <c r="T5" s="666">
        <f>IF(T3&lt;=15,T3,LOOKUP(T3,$I$53:$I$62,$L$53:$L$62))</f>
        <v>7</v>
      </c>
      <c r="U5" s="666">
        <f>IF(U3&lt;=15,U3,LOOKUP(U3,$I$53:$I$62,$L$53:$L$62))</f>
        <v>7</v>
      </c>
      <c r="V5" s="696"/>
      <c r="W5" s="547"/>
      <c r="X5" s="191"/>
      <c r="Y5" s="191"/>
      <c r="Z5" s="191"/>
      <c r="AA5" s="191"/>
      <c r="AB5" s="191"/>
      <c r="AC5" s="192"/>
      <c r="AD5" s="739"/>
      <c r="AE5" s="723"/>
      <c r="AF5" s="726"/>
      <c r="AG5" s="729"/>
      <c r="AH5" s="705"/>
      <c r="AI5" s="674"/>
      <c r="AJ5" s="185"/>
      <c r="AK5" s="322" t="str">
        <f>G5</f>
        <v/>
      </c>
      <c r="AL5" s="323" t="str">
        <f>P5</f>
        <v/>
      </c>
      <c r="AM5" s="121"/>
      <c r="AN5" s="121"/>
      <c r="AO5" s="121"/>
      <c r="AP5" s="121"/>
      <c r="AQ5" s="121"/>
    </row>
    <row r="6" spans="1:43" ht="18" customHeight="1" thickBot="1" x14ac:dyDescent="0.3">
      <c r="A6" s="731"/>
      <c r="B6" s="656"/>
      <c r="C6" s="545"/>
      <c r="D6" s="563"/>
      <c r="E6" s="536"/>
      <c r="F6" s="194"/>
      <c r="G6" s="195" t="str">
        <f t="shared" si="1"/>
        <v/>
      </c>
      <c r="H6" s="196"/>
      <c r="I6" s="195" t="str">
        <f t="shared" si="4"/>
        <v/>
      </c>
      <c r="J6" s="568"/>
      <c r="K6" s="645"/>
      <c r="L6" s="645"/>
      <c r="M6" s="668"/>
      <c r="N6" s="643"/>
      <c r="O6" s="197"/>
      <c r="P6" s="195" t="str">
        <f t="shared" si="2"/>
        <v/>
      </c>
      <c r="Q6" s="198"/>
      <c r="R6" s="195" t="str">
        <f t="shared" si="3"/>
        <v/>
      </c>
      <c r="S6" s="645"/>
      <c r="T6" s="645"/>
      <c r="U6" s="645"/>
      <c r="V6" s="697"/>
      <c r="W6" s="548"/>
      <c r="X6" s="199"/>
      <c r="Y6" s="199"/>
      <c r="Z6" s="199"/>
      <c r="AA6" s="199"/>
      <c r="AB6" s="199"/>
      <c r="AC6" s="200"/>
      <c r="AD6" s="740"/>
      <c r="AE6" s="724"/>
      <c r="AF6" s="727"/>
      <c r="AG6" s="730"/>
      <c r="AH6" s="706"/>
      <c r="AI6" s="675"/>
      <c r="AJ6" s="185"/>
      <c r="AK6" s="324" t="str">
        <f>G6</f>
        <v/>
      </c>
      <c r="AL6" s="325" t="str">
        <f>P6</f>
        <v/>
      </c>
      <c r="AM6" s="121"/>
      <c r="AN6" s="121"/>
      <c r="AO6" s="121"/>
      <c r="AP6" s="121"/>
      <c r="AQ6" s="121"/>
    </row>
    <row r="7" spans="1:43" ht="18" customHeight="1" x14ac:dyDescent="0.2">
      <c r="A7" s="731">
        <v>2</v>
      </c>
      <c r="B7" s="540" t="str">
        <f>LOOKUP(A7,Team_No,Team_Names_1)</f>
        <v>S-Tun</v>
      </c>
      <c r="C7" s="543" t="str">
        <f>'Boat allocation &amp; OOD'!G5</f>
        <v>H18</v>
      </c>
      <c r="D7" s="561" t="str">
        <f>IF(C7=0,"",LOOKUP(C7,Hobie_No,Sail_No))</f>
        <v>297</v>
      </c>
      <c r="E7" s="537"/>
      <c r="F7" s="186"/>
      <c r="G7" s="187"/>
      <c r="H7" s="193"/>
      <c r="I7" s="187"/>
      <c r="J7" s="669" t="s">
        <v>1047</v>
      </c>
      <c r="K7" s="663" t="s">
        <v>478</v>
      </c>
      <c r="L7" s="663" t="s">
        <v>478</v>
      </c>
      <c r="M7" s="663" t="s">
        <v>478</v>
      </c>
      <c r="N7" s="641">
        <f>SUM(K9:M9)</f>
        <v>42</v>
      </c>
      <c r="O7" s="202"/>
      <c r="P7" s="187"/>
      <c r="Q7" s="190"/>
      <c r="R7" s="187"/>
      <c r="S7" s="692" t="s">
        <v>478</v>
      </c>
      <c r="T7" s="690" t="s">
        <v>478</v>
      </c>
      <c r="U7" s="690" t="s">
        <v>478</v>
      </c>
      <c r="V7" s="695">
        <f>SUM(S9:U10)</f>
        <v>42</v>
      </c>
      <c r="W7" s="204"/>
      <c r="X7" s="191"/>
      <c r="Y7" s="191"/>
      <c r="Z7" s="191"/>
      <c r="AA7" s="191"/>
      <c r="AB7" s="191"/>
      <c r="AC7" s="192"/>
      <c r="AD7" s="326"/>
      <c r="AE7" s="722">
        <f>N7</f>
        <v>42</v>
      </c>
      <c r="AF7" s="725">
        <f t="shared" ref="AF7" si="5">V7</f>
        <v>42</v>
      </c>
      <c r="AG7" s="728">
        <f t="shared" ref="AG7" si="6">SUM(AD7:AF10)</f>
        <v>84</v>
      </c>
      <c r="AH7" s="704">
        <f t="shared" ref="AH7" si="7">IF(AG7&gt;99,"-",(RANK(AG7,$AG$3:$AG$50,1)))</f>
        <v>9</v>
      </c>
      <c r="AI7" s="671"/>
      <c r="AJ7" s="205"/>
      <c r="AK7" s="717" t="str">
        <f>IF(B7=0,"",LOOKUP(A7,Team_No,Team_Names_2))</f>
        <v>Surfin Tunas</v>
      </c>
      <c r="AL7" s="718"/>
      <c r="AM7" s="121"/>
      <c r="AN7" s="121"/>
      <c r="AO7" s="121"/>
      <c r="AP7" s="121"/>
      <c r="AQ7" s="121"/>
    </row>
    <row r="8" spans="1:43" ht="18" customHeight="1" x14ac:dyDescent="0.25">
      <c r="A8" s="731"/>
      <c r="B8" s="541"/>
      <c r="C8" s="544"/>
      <c r="D8" s="562"/>
      <c r="E8" s="538"/>
      <c r="F8" s="186">
        <v>185</v>
      </c>
      <c r="G8" s="187" t="str">
        <f>IF(F8=0,"",LOOKUP(F8,Sailor_No,Sailor_Name))</f>
        <v>No Show</v>
      </c>
      <c r="H8" s="193">
        <v>185</v>
      </c>
      <c r="I8" s="187" t="str">
        <f>IF(H8=0,"",LOOKUP(H8,Sailor_No,Sailor_Name))</f>
        <v>No Show</v>
      </c>
      <c r="J8" s="569"/>
      <c r="K8" s="664"/>
      <c r="L8" s="664"/>
      <c r="M8" s="664"/>
      <c r="N8" s="642"/>
      <c r="O8" s="202">
        <v>185</v>
      </c>
      <c r="P8" s="187" t="str">
        <f>IF(O8=0,"",LOOKUP(O8,Sailor_No,Sailor_Name))</f>
        <v>No Show</v>
      </c>
      <c r="Q8" s="190">
        <v>185</v>
      </c>
      <c r="R8" s="187" t="str">
        <f>IF(Q8=0,"",LOOKUP(Q8,Sailor_No,Sailor_Name))</f>
        <v>No Show</v>
      </c>
      <c r="S8" s="691"/>
      <c r="T8" s="691"/>
      <c r="U8" s="691"/>
      <c r="V8" s="696" t="e">
        <f>SUM(#REF!)</f>
        <v>#REF!</v>
      </c>
      <c r="W8" s="546" t="str">
        <f>IF(E7="N",$H$53,IF(E8="Y",0,"-"))</f>
        <v>-</v>
      </c>
      <c r="X8" s="191"/>
      <c r="Y8" s="191"/>
      <c r="Z8" s="191"/>
      <c r="AA8" s="191"/>
      <c r="AB8" s="191"/>
      <c r="AC8" s="192"/>
      <c r="AD8" s="719">
        <f>SUM(W8:AC10)</f>
        <v>0</v>
      </c>
      <c r="AE8" s="723"/>
      <c r="AF8" s="726"/>
      <c r="AG8" s="729"/>
      <c r="AH8" s="705"/>
      <c r="AI8" s="672"/>
      <c r="AJ8" s="206"/>
      <c r="AK8" s="320" t="str">
        <f>G8</f>
        <v>No Show</v>
      </c>
      <c r="AL8" s="321" t="str">
        <f>P8</f>
        <v>No Show</v>
      </c>
      <c r="AM8" s="121"/>
      <c r="AN8" s="121"/>
      <c r="AO8" s="121"/>
      <c r="AP8" s="121"/>
      <c r="AQ8" s="121"/>
    </row>
    <row r="9" spans="1:43" ht="18" customHeight="1" x14ac:dyDescent="0.25">
      <c r="A9" s="731"/>
      <c r="B9" s="541"/>
      <c r="C9" s="544"/>
      <c r="D9" s="562"/>
      <c r="E9" s="538"/>
      <c r="F9" s="186"/>
      <c r="G9" s="187" t="str">
        <f>IF(F9=0,"",LOOKUP(F9,Sailor_No,Sailor_Name))</f>
        <v/>
      </c>
      <c r="H9" s="193"/>
      <c r="I9" s="187" t="str">
        <f>IF(H9=0,"",LOOKUP(H9,Sailor_No,Sailor_Name))</f>
        <v/>
      </c>
      <c r="J9" s="677" t="s">
        <v>456</v>
      </c>
      <c r="K9" s="644">
        <f>IF(K7&lt;=15,K7,LOOKUP(K7,$I$53:$I$62,$L$53:$L$62))</f>
        <v>14</v>
      </c>
      <c r="L9" s="644">
        <f>IF(L7&lt;=15,L7,LOOKUP(L7,$I$53:$I$62,$L$53:$L$62))</f>
        <v>14</v>
      </c>
      <c r="M9" s="678">
        <f>IF(M7&lt;=15,M7,LOOKUP(M7,$I$53:$I$62,$L$53:$L$62))</f>
        <v>14</v>
      </c>
      <c r="N9" s="642"/>
      <c r="O9" s="202"/>
      <c r="P9" s="187" t="str">
        <f>IF(O9=0,"",LOOKUP(O9,Sailor_No,Sailor_Name))</f>
        <v/>
      </c>
      <c r="Q9" s="190"/>
      <c r="R9" s="187" t="str">
        <f>IF(Q9=0,"",LOOKUP(Q9,Sailor_No,Sailor_Name))</f>
        <v/>
      </c>
      <c r="S9" s="666">
        <f>IF(S7&lt;=15,S7,LOOKUP(S7,$I$53:$I$62,$L$53:$L$62))</f>
        <v>14</v>
      </c>
      <c r="T9" s="666">
        <f>IF(T7&lt;=15,T7,LOOKUP(T7,$I$53:$I$62,$L$53:$L$62))</f>
        <v>14</v>
      </c>
      <c r="U9" s="666">
        <f>IF(U7&lt;=15,U7,LOOKUP(U7,$I$53:$I$62,$L$53:$L$62))</f>
        <v>14</v>
      </c>
      <c r="V9" s="696"/>
      <c r="W9" s="547"/>
      <c r="X9" s="191"/>
      <c r="Y9" s="191"/>
      <c r="Z9" s="191"/>
      <c r="AA9" s="191"/>
      <c r="AB9" s="191"/>
      <c r="AC9" s="192"/>
      <c r="AD9" s="720"/>
      <c r="AE9" s="723"/>
      <c r="AF9" s="726"/>
      <c r="AG9" s="729"/>
      <c r="AH9" s="705"/>
      <c r="AI9" s="672"/>
      <c r="AJ9" s="206"/>
      <c r="AK9" s="322" t="str">
        <f>G9</f>
        <v/>
      </c>
      <c r="AL9" s="323" t="str">
        <f>P9</f>
        <v/>
      </c>
      <c r="AM9" s="121"/>
      <c r="AN9" s="121"/>
      <c r="AO9" s="121"/>
      <c r="AP9" s="121"/>
      <c r="AQ9" s="121"/>
    </row>
    <row r="10" spans="1:43" ht="18" customHeight="1" thickBot="1" x14ac:dyDescent="0.3">
      <c r="A10" s="731"/>
      <c r="B10" s="542"/>
      <c r="C10" s="545"/>
      <c r="D10" s="563"/>
      <c r="E10" s="539"/>
      <c r="F10" s="194"/>
      <c r="G10" s="195" t="str">
        <f>IF(F10=0,"",LOOKUP(F10,Sailor_No,Sailor_Name))</f>
        <v/>
      </c>
      <c r="H10" s="196"/>
      <c r="I10" s="195" t="str">
        <f>IF(H10=0,"",LOOKUP(H10,Sailor_No,Sailor_Name))</f>
        <v/>
      </c>
      <c r="J10" s="568"/>
      <c r="K10" s="645"/>
      <c r="L10" s="645"/>
      <c r="M10" s="668"/>
      <c r="N10" s="643"/>
      <c r="O10" s="207"/>
      <c r="P10" s="195" t="str">
        <f>IF(O10=0,"",LOOKUP(O10,Sailor_No,Sailor_Name))</f>
        <v/>
      </c>
      <c r="Q10" s="198"/>
      <c r="R10" s="195" t="str">
        <f>IF(Q10=0,"",LOOKUP(Q10,Sailor_No,Sailor_Name))</f>
        <v/>
      </c>
      <c r="S10" s="645"/>
      <c r="T10" s="645"/>
      <c r="U10" s="645"/>
      <c r="V10" s="697"/>
      <c r="W10" s="548"/>
      <c r="X10" s="199"/>
      <c r="Y10" s="199"/>
      <c r="Z10" s="199"/>
      <c r="AA10" s="199"/>
      <c r="AB10" s="199"/>
      <c r="AC10" s="200"/>
      <c r="AD10" s="734"/>
      <c r="AE10" s="724"/>
      <c r="AF10" s="727"/>
      <c r="AG10" s="730"/>
      <c r="AH10" s="706"/>
      <c r="AI10" s="676"/>
      <c r="AJ10" s="206"/>
      <c r="AK10" s="324" t="str">
        <f>G10</f>
        <v/>
      </c>
      <c r="AL10" s="325" t="str">
        <f>P10</f>
        <v/>
      </c>
      <c r="AM10" s="121"/>
      <c r="AN10" s="121"/>
      <c r="AO10" s="121"/>
      <c r="AP10" s="121"/>
      <c r="AQ10" s="121"/>
    </row>
    <row r="11" spans="1:43" ht="18" customHeight="1" x14ac:dyDescent="0.2">
      <c r="A11" s="731">
        <v>3</v>
      </c>
      <c r="B11" s="657" t="str">
        <f>LOOKUP(A11,Team_No,Team_Names_1)</f>
        <v>16s-1</v>
      </c>
      <c r="C11" s="543" t="str">
        <f>'Boat allocation &amp; OOD'!G6</f>
        <v>H10</v>
      </c>
      <c r="D11" s="561" t="str">
        <f>IF(C11=0,"",LOOKUP(C11,Hobie_No,Sail_No))</f>
        <v>679</v>
      </c>
      <c r="E11" s="537"/>
      <c r="F11" s="186"/>
      <c r="G11" s="187"/>
      <c r="H11" s="193"/>
      <c r="I11" s="187"/>
      <c r="J11" s="561" t="s">
        <v>1047</v>
      </c>
      <c r="K11" s="663">
        <v>2</v>
      </c>
      <c r="L11" s="663">
        <v>3</v>
      </c>
      <c r="M11" s="663">
        <v>6</v>
      </c>
      <c r="N11" s="641">
        <f>SUM(K13:M14)</f>
        <v>11</v>
      </c>
      <c r="O11" s="202"/>
      <c r="P11" s="187"/>
      <c r="Q11" s="190"/>
      <c r="R11" s="187"/>
      <c r="S11" s="690">
        <v>1</v>
      </c>
      <c r="T11" s="690">
        <v>1</v>
      </c>
      <c r="U11" s="690">
        <v>2</v>
      </c>
      <c r="V11" s="695">
        <f>SUM(S13:U14)</f>
        <v>4</v>
      </c>
      <c r="W11" s="204"/>
      <c r="X11" s="191"/>
      <c r="Y11" s="191"/>
      <c r="Z11" s="191"/>
      <c r="AA11" s="191"/>
      <c r="AB11" s="191"/>
      <c r="AC11" s="192"/>
      <c r="AD11" s="326"/>
      <c r="AE11" s="722">
        <f>N11</f>
        <v>11</v>
      </c>
      <c r="AF11" s="725">
        <f t="shared" ref="AF11" si="8">V11</f>
        <v>4</v>
      </c>
      <c r="AG11" s="728">
        <f t="shared" ref="AG11" si="9">SUM(AD11:AF14)</f>
        <v>15</v>
      </c>
      <c r="AH11" s="704">
        <f t="shared" ref="AH11" si="10">IF(AG11&gt;99,"-",(RANK(AG11,$AG$3:$AG$50,1)))</f>
        <v>1</v>
      </c>
      <c r="AI11" s="671"/>
      <c r="AJ11" s="205"/>
      <c r="AK11" s="717" t="str">
        <f>IF(B11=0,"",LOOKUP(A11,Team_No,Team_Names_2))</f>
        <v>16s-1</v>
      </c>
      <c r="AL11" s="718"/>
      <c r="AM11" s="121"/>
      <c r="AN11" s="121"/>
      <c r="AO11" s="121"/>
      <c r="AP11" s="121"/>
      <c r="AQ11" s="121"/>
    </row>
    <row r="12" spans="1:43" ht="18" customHeight="1" x14ac:dyDescent="0.25">
      <c r="A12" s="731"/>
      <c r="B12" s="658"/>
      <c r="C12" s="544"/>
      <c r="D12" s="562"/>
      <c r="E12" s="538"/>
      <c r="F12" s="186">
        <v>175</v>
      </c>
      <c r="G12" s="187" t="str">
        <f>IF(F12=0,"",LOOKUP(F12,Sailor_No,Sailor_Name))</f>
        <v>Matthijs Wagemans</v>
      </c>
      <c r="H12" s="193">
        <v>151</v>
      </c>
      <c r="I12" s="187" t="str">
        <f>IF(H12=0,"",LOOKUP(H12,Sailor_No,Sailor_Name))</f>
        <v>Luca Wagemans</v>
      </c>
      <c r="J12" s="569"/>
      <c r="K12" s="664"/>
      <c r="L12" s="664"/>
      <c r="M12" s="664"/>
      <c r="N12" s="642"/>
      <c r="O12" s="202">
        <v>51</v>
      </c>
      <c r="P12" s="187" t="str">
        <f>IF(O12=0,"",LOOKUP(O12,Sailor_No,Sailor_Name))</f>
        <v>Dave Clark</v>
      </c>
      <c r="Q12" s="190">
        <v>4</v>
      </c>
      <c r="R12" s="187" t="str">
        <f>IF(Q12=0,"",LOOKUP(Q12,Sailor_No,Sailor_Name))</f>
        <v>Adriana Marinaro</v>
      </c>
      <c r="S12" s="691"/>
      <c r="T12" s="691"/>
      <c r="U12" s="691"/>
      <c r="V12" s="696" t="e">
        <f>SUM(#REF!)</f>
        <v>#REF!</v>
      </c>
      <c r="W12" s="546" t="str">
        <f>IF(E11="N",$H$53,IF(E12="Y",0,"-"))</f>
        <v>-</v>
      </c>
      <c r="X12" s="191"/>
      <c r="Y12" s="191"/>
      <c r="Z12" s="191"/>
      <c r="AA12" s="191"/>
      <c r="AB12" s="191"/>
      <c r="AC12" s="192"/>
      <c r="AD12" s="719">
        <f>SUM(W12:AC14)</f>
        <v>0</v>
      </c>
      <c r="AE12" s="723"/>
      <c r="AF12" s="726"/>
      <c r="AG12" s="729"/>
      <c r="AH12" s="705"/>
      <c r="AI12" s="672"/>
      <c r="AJ12" s="206"/>
      <c r="AK12" s="320" t="str">
        <f>G12</f>
        <v>Matthijs Wagemans</v>
      </c>
      <c r="AL12" s="321" t="str">
        <f>P12</f>
        <v>Dave Clark</v>
      </c>
      <c r="AM12" s="121"/>
      <c r="AN12" s="121"/>
      <c r="AO12" s="121"/>
      <c r="AP12" s="121"/>
      <c r="AQ12" s="121"/>
    </row>
    <row r="13" spans="1:43" ht="18" customHeight="1" x14ac:dyDescent="0.25">
      <c r="A13" s="731"/>
      <c r="B13" s="658"/>
      <c r="C13" s="544"/>
      <c r="D13" s="562"/>
      <c r="E13" s="538"/>
      <c r="F13" s="186"/>
      <c r="G13" s="187" t="str">
        <f>IF(F13=0,"",LOOKUP(F13,Sailor_No,Sailor_Name))</f>
        <v/>
      </c>
      <c r="H13" s="193"/>
      <c r="I13" s="187" t="str">
        <f>IF(H13=0,"",LOOKUP(H13,Sailor_No,Sailor_Name))</f>
        <v/>
      </c>
      <c r="J13" s="567" t="s">
        <v>456</v>
      </c>
      <c r="K13" s="644">
        <f>IF(K11&lt;=15,K11,LOOKUP(K11,$I$53:$I$62,$L$53:$L$62))</f>
        <v>2</v>
      </c>
      <c r="L13" s="644">
        <f>IF(L11&lt;=15,L11,LOOKUP(L11,$I$53:$I$62,$L$53:$L$62))</f>
        <v>3</v>
      </c>
      <c r="M13" s="678">
        <f>IF(M11&lt;=15,M11,LOOKUP(M11,$I$53:$I$62,$L$53:$L$62))</f>
        <v>6</v>
      </c>
      <c r="N13" s="642"/>
      <c r="O13" s="202"/>
      <c r="P13" s="187" t="str">
        <f>IF(O13=0,"",LOOKUP(O13,Sailor_No,Sailor_Name))</f>
        <v/>
      </c>
      <c r="Q13" s="190"/>
      <c r="R13" s="187" t="str">
        <f>IF(Q13=0,"",LOOKUP(Q13,Sailor_No,Sailor_Name))</f>
        <v/>
      </c>
      <c r="S13" s="666">
        <f>IF(S11&lt;=15,S11,LOOKUP(S11,$I$53:$I$62,$L$53:$L$62))</f>
        <v>1</v>
      </c>
      <c r="T13" s="666">
        <f>IF(T11&lt;=15,T11,LOOKUP(T11,$I$53:$I$62,$L$53:$L$62))</f>
        <v>1</v>
      </c>
      <c r="U13" s="666">
        <f>IF(U11&lt;=15,U11,LOOKUP(U11,$I$53:$I$62,$L$53:$L$62))</f>
        <v>2</v>
      </c>
      <c r="V13" s="696"/>
      <c r="W13" s="547"/>
      <c r="X13" s="191"/>
      <c r="Y13" s="191"/>
      <c r="Z13" s="191"/>
      <c r="AA13" s="191"/>
      <c r="AB13" s="191"/>
      <c r="AC13" s="192"/>
      <c r="AD13" s="720"/>
      <c r="AE13" s="723"/>
      <c r="AF13" s="726"/>
      <c r="AG13" s="729"/>
      <c r="AH13" s="705"/>
      <c r="AI13" s="672"/>
      <c r="AJ13" s="206"/>
      <c r="AK13" s="322" t="str">
        <f>G13</f>
        <v/>
      </c>
      <c r="AL13" s="323" t="str">
        <f>P13</f>
        <v/>
      </c>
      <c r="AM13" s="121"/>
      <c r="AN13" s="121"/>
      <c r="AO13" s="121"/>
      <c r="AP13" s="121"/>
      <c r="AQ13" s="121"/>
    </row>
    <row r="14" spans="1:43" ht="18" customHeight="1" thickBot="1" x14ac:dyDescent="0.3">
      <c r="A14" s="731"/>
      <c r="B14" s="659"/>
      <c r="C14" s="545"/>
      <c r="D14" s="563"/>
      <c r="E14" s="539"/>
      <c r="F14" s="194"/>
      <c r="G14" s="195" t="str">
        <f>IF(F14=0,"",LOOKUP(F14,Sailor_No,Sailor_Name))</f>
        <v/>
      </c>
      <c r="H14" s="196"/>
      <c r="I14" s="195" t="str">
        <f>IF(H14=0,"",LOOKUP(H14,Sailor_No,Sailor_Name))</f>
        <v/>
      </c>
      <c r="J14" s="568"/>
      <c r="K14" s="645"/>
      <c r="L14" s="645"/>
      <c r="M14" s="668"/>
      <c r="N14" s="643"/>
      <c r="O14" s="207"/>
      <c r="P14" s="195" t="str">
        <f>IF(O14=0,"",LOOKUP(O14,Sailor_No,Sailor_Name))</f>
        <v/>
      </c>
      <c r="Q14" s="198"/>
      <c r="R14" s="195" t="str">
        <f>IF(Q14=0,"",LOOKUP(Q14,Sailor_No,Sailor_Name))</f>
        <v/>
      </c>
      <c r="S14" s="645"/>
      <c r="T14" s="645"/>
      <c r="U14" s="645"/>
      <c r="V14" s="697"/>
      <c r="W14" s="548"/>
      <c r="X14" s="199"/>
      <c r="Y14" s="199"/>
      <c r="Z14" s="199"/>
      <c r="AA14" s="199"/>
      <c r="AB14" s="199"/>
      <c r="AC14" s="200"/>
      <c r="AD14" s="734"/>
      <c r="AE14" s="724"/>
      <c r="AF14" s="727"/>
      <c r="AG14" s="730"/>
      <c r="AH14" s="706"/>
      <c r="AI14" s="676"/>
      <c r="AJ14" s="206"/>
      <c r="AK14" s="324" t="str">
        <f>G14</f>
        <v/>
      </c>
      <c r="AL14" s="325" t="str">
        <f>P14</f>
        <v/>
      </c>
      <c r="AM14" s="121"/>
      <c r="AN14" s="121"/>
      <c r="AO14" s="121"/>
      <c r="AP14" s="121"/>
      <c r="AQ14" s="121"/>
    </row>
    <row r="15" spans="1:43" ht="18" customHeight="1" x14ac:dyDescent="0.2">
      <c r="A15" s="731">
        <v>4</v>
      </c>
      <c r="B15" s="648" t="str">
        <f>LOOKUP(A15,Team_No,Team_Names_1)</f>
        <v>16s-2</v>
      </c>
      <c r="C15" s="543" t="str">
        <f>'Boat allocation &amp; OOD'!G7</f>
        <v>H11</v>
      </c>
      <c r="D15" s="561" t="str">
        <f>IF(C15=0,"",LOOKUP(C15,Hobie_No,Sail_No))</f>
        <v>681</v>
      </c>
      <c r="E15" s="537" t="s">
        <v>473</v>
      </c>
      <c r="F15" s="186"/>
      <c r="G15" s="187"/>
      <c r="H15" s="193"/>
      <c r="I15" s="187"/>
      <c r="J15" s="561" t="s">
        <v>1047</v>
      </c>
      <c r="K15" s="663">
        <v>7</v>
      </c>
      <c r="L15" s="663">
        <v>8</v>
      </c>
      <c r="M15" s="663">
        <v>8</v>
      </c>
      <c r="N15" s="641">
        <f>SUM(K17:M18)</f>
        <v>23</v>
      </c>
      <c r="O15" s="202"/>
      <c r="P15" s="187"/>
      <c r="Q15" s="190"/>
      <c r="R15" s="187"/>
      <c r="S15" s="690">
        <v>2</v>
      </c>
      <c r="T15" s="690">
        <v>2</v>
      </c>
      <c r="U15" s="690">
        <v>1</v>
      </c>
      <c r="V15" s="695">
        <f>SUM(S17:U18)</f>
        <v>5</v>
      </c>
      <c r="W15" s="204"/>
      <c r="X15" s="191"/>
      <c r="Y15" s="191"/>
      <c r="Z15" s="191"/>
      <c r="AA15" s="191"/>
      <c r="AB15" s="191"/>
      <c r="AC15" s="192"/>
      <c r="AD15" s="326"/>
      <c r="AE15" s="722">
        <f>N15</f>
        <v>23</v>
      </c>
      <c r="AF15" s="725">
        <f t="shared" ref="AF15" si="11">V15</f>
        <v>5</v>
      </c>
      <c r="AG15" s="728">
        <f t="shared" ref="AG15" si="12">SUM(AD15:AF18)</f>
        <v>28</v>
      </c>
      <c r="AH15" s="704">
        <f t="shared" ref="AH15" si="13">IF(AG15&gt;99,"-",(RANK(AG15,$AG$3:$AG$50,1)))</f>
        <v>5</v>
      </c>
      <c r="AI15" s="671"/>
      <c r="AJ15" s="205"/>
      <c r="AK15" s="717" t="str">
        <f>IF(B15=0,"",LOOKUP(A15,Team_No,Team_Names_2))</f>
        <v>16s-2</v>
      </c>
      <c r="AL15" s="718"/>
      <c r="AM15" s="121"/>
      <c r="AN15" s="121"/>
      <c r="AO15" s="121"/>
      <c r="AP15" s="121"/>
      <c r="AQ15" s="121"/>
    </row>
    <row r="16" spans="1:43" ht="18" customHeight="1" x14ac:dyDescent="0.25">
      <c r="A16" s="731"/>
      <c r="B16" s="649"/>
      <c r="C16" s="544"/>
      <c r="D16" s="562"/>
      <c r="E16" s="538"/>
      <c r="F16" s="186">
        <v>181</v>
      </c>
      <c r="G16" s="187" t="str">
        <f>IF(F16=0,"",LOOKUP(F16,Sailor_No,Sailor_Name))</f>
        <v>Mike Thrane</v>
      </c>
      <c r="H16" s="193">
        <v>242</v>
      </c>
      <c r="I16" s="187" t="str">
        <f>IF(H16=0,"",LOOKUP(H16,Sailor_No,Sailor_Name))</f>
        <v>John Quilter</v>
      </c>
      <c r="J16" s="569"/>
      <c r="K16" s="664"/>
      <c r="L16" s="664"/>
      <c r="M16" s="664"/>
      <c r="N16" s="642"/>
      <c r="O16" s="202">
        <v>234</v>
      </c>
      <c r="P16" s="187" t="str">
        <f>IF(O16=0,"",LOOKUP(O16,Sailor_No,Sailor_Name))</f>
        <v>Victoria Grainger</v>
      </c>
      <c r="Q16" s="190">
        <v>228</v>
      </c>
      <c r="R16" s="187" t="str">
        <f>IF(Q16=0,"",LOOKUP(Q16,Sailor_No,Sailor_Name))</f>
        <v>Susanne Solberg</v>
      </c>
      <c r="S16" s="691"/>
      <c r="T16" s="691"/>
      <c r="U16" s="691"/>
      <c r="V16" s="696" t="e">
        <f>SUM(#REF!)</f>
        <v>#REF!</v>
      </c>
      <c r="W16" s="546" t="str">
        <f>IF(E15="N",$H$53,IF(E16="Y",0,"-"))</f>
        <v>-</v>
      </c>
      <c r="X16" s="191"/>
      <c r="Y16" s="191"/>
      <c r="Z16" s="191"/>
      <c r="AA16" s="191"/>
      <c r="AB16" s="191"/>
      <c r="AC16" s="192"/>
      <c r="AD16" s="719">
        <f>SUM(W16:AC18)</f>
        <v>0</v>
      </c>
      <c r="AE16" s="723"/>
      <c r="AF16" s="726"/>
      <c r="AG16" s="729"/>
      <c r="AH16" s="705"/>
      <c r="AI16" s="672"/>
      <c r="AJ16" s="206"/>
      <c r="AK16" s="320" t="str">
        <f>G16</f>
        <v>Mike Thrane</v>
      </c>
      <c r="AL16" s="321" t="str">
        <f>P16</f>
        <v>Victoria Grainger</v>
      </c>
      <c r="AM16" s="121"/>
      <c r="AN16" s="121"/>
      <c r="AO16" s="121"/>
      <c r="AP16" s="121"/>
      <c r="AQ16" s="121"/>
    </row>
    <row r="17" spans="1:43" ht="18" customHeight="1" x14ac:dyDescent="0.25">
      <c r="A17" s="731"/>
      <c r="B17" s="649"/>
      <c r="C17" s="544"/>
      <c r="D17" s="562"/>
      <c r="E17" s="538"/>
      <c r="F17" s="186"/>
      <c r="G17" s="187" t="str">
        <f>IF(F17=0,"",LOOKUP(F17,Sailor_No,Sailor_Name))</f>
        <v/>
      </c>
      <c r="H17" s="193"/>
      <c r="I17" s="187" t="str">
        <f>IF(H17=0,"",LOOKUP(H17,Sailor_No,Sailor_Name))</f>
        <v/>
      </c>
      <c r="J17" s="567" t="s">
        <v>456</v>
      </c>
      <c r="K17" s="644">
        <f>IF(K15&lt;=15,K15,LOOKUP(K15,$I$53:$I$62,$L$53:$L$62))</f>
        <v>7</v>
      </c>
      <c r="L17" s="644">
        <f>IF(L15&lt;=15,L15,LOOKUP(L15,$I$53:$I$62,$L$53:$L$62))</f>
        <v>8</v>
      </c>
      <c r="M17" s="678">
        <f>IF(M15&lt;=15,M15,LOOKUP(M15,$I$53:$I$62,$L$53:$L$62))</f>
        <v>8</v>
      </c>
      <c r="N17" s="642"/>
      <c r="O17" s="202"/>
      <c r="P17" s="187" t="str">
        <f>IF(O17=0,"",LOOKUP(O17,Sailor_No,Sailor_Name))</f>
        <v/>
      </c>
      <c r="Q17" s="190"/>
      <c r="R17" s="187" t="str">
        <f>IF(Q17=0,"",LOOKUP(Q17,Sailor_No,Sailor_Name))</f>
        <v/>
      </c>
      <c r="S17" s="666">
        <f>IF(S15&lt;=15,S15,LOOKUP(S15,$I$53:$I$62,$L$53:$L$62))</f>
        <v>2</v>
      </c>
      <c r="T17" s="666">
        <f>IF(T15&lt;=15,T15,LOOKUP(T15,$I$53:$I$62,$L$53:$L$62))</f>
        <v>2</v>
      </c>
      <c r="U17" s="666">
        <f>IF(U15&lt;=15,U15,LOOKUP(U15,$I$53:$I$62,$L$53:$L$62))</f>
        <v>1</v>
      </c>
      <c r="V17" s="696"/>
      <c r="W17" s="547"/>
      <c r="X17" s="191"/>
      <c r="Y17" s="191"/>
      <c r="Z17" s="191"/>
      <c r="AA17" s="191"/>
      <c r="AB17" s="191"/>
      <c r="AC17" s="192"/>
      <c r="AD17" s="720"/>
      <c r="AE17" s="723"/>
      <c r="AF17" s="726"/>
      <c r="AG17" s="729"/>
      <c r="AH17" s="705"/>
      <c r="AI17" s="672"/>
      <c r="AJ17" s="206"/>
      <c r="AK17" s="322" t="str">
        <f>G17</f>
        <v/>
      </c>
      <c r="AL17" s="323" t="str">
        <f>P17</f>
        <v/>
      </c>
      <c r="AM17" s="121"/>
      <c r="AN17" s="121"/>
      <c r="AO17" s="121"/>
      <c r="AP17" s="121"/>
      <c r="AQ17" s="121"/>
    </row>
    <row r="18" spans="1:43" ht="18" customHeight="1" thickBot="1" x14ac:dyDescent="0.3">
      <c r="A18" s="731"/>
      <c r="B18" s="650"/>
      <c r="C18" s="545"/>
      <c r="D18" s="563"/>
      <c r="E18" s="539"/>
      <c r="F18" s="194"/>
      <c r="G18" s="195" t="str">
        <f>IF(F18=0,"",LOOKUP(F18,Sailor_No,Sailor_Name))</f>
        <v/>
      </c>
      <c r="H18" s="196"/>
      <c r="I18" s="195" t="str">
        <f>IF(H18=0,"",LOOKUP(H18,Sailor_No,Sailor_Name))</f>
        <v/>
      </c>
      <c r="J18" s="568"/>
      <c r="K18" s="645"/>
      <c r="L18" s="645"/>
      <c r="M18" s="668"/>
      <c r="N18" s="643"/>
      <c r="O18" s="207"/>
      <c r="P18" s="195" t="str">
        <f>IF(O18=0,"",LOOKUP(O18,Sailor_No,Sailor_Name))</f>
        <v/>
      </c>
      <c r="Q18" s="198"/>
      <c r="R18" s="195" t="str">
        <f>IF(Q18=0,"",LOOKUP(Q18,Sailor_No,Sailor_Name))</f>
        <v/>
      </c>
      <c r="S18" s="645"/>
      <c r="T18" s="645"/>
      <c r="U18" s="645"/>
      <c r="V18" s="697"/>
      <c r="W18" s="548"/>
      <c r="X18" s="191"/>
      <c r="Y18" s="191"/>
      <c r="Z18" s="191"/>
      <c r="AA18" s="191"/>
      <c r="AB18" s="191"/>
      <c r="AC18" s="192"/>
      <c r="AD18" s="733"/>
      <c r="AE18" s="724"/>
      <c r="AF18" s="727"/>
      <c r="AG18" s="730"/>
      <c r="AH18" s="706"/>
      <c r="AI18" s="676"/>
      <c r="AJ18" s="206"/>
      <c r="AK18" s="327" t="str">
        <f>G18</f>
        <v/>
      </c>
      <c r="AL18" s="328" t="str">
        <f>P18</f>
        <v/>
      </c>
      <c r="AM18" s="121"/>
      <c r="AN18" s="121"/>
      <c r="AO18" s="121"/>
      <c r="AP18" s="121"/>
      <c r="AQ18" s="121"/>
    </row>
    <row r="19" spans="1:43" ht="18" customHeight="1" x14ac:dyDescent="0.2">
      <c r="A19" s="731">
        <v>5</v>
      </c>
      <c r="B19" s="651" t="str">
        <f>LOOKUP(A19,Team_No,Team_Names_1)</f>
        <v>16s-3</v>
      </c>
      <c r="C19" s="543" t="str">
        <f>'Boat allocation &amp; OOD'!G8</f>
        <v>H16</v>
      </c>
      <c r="D19" s="561" t="str">
        <f>IF(C19=0,"",LOOKUP(C19,Hobie_No,Sail_No))</f>
        <v>258</v>
      </c>
      <c r="E19" s="537"/>
      <c r="F19" s="210"/>
      <c r="G19" s="211"/>
      <c r="H19" s="212"/>
      <c r="I19" s="211"/>
      <c r="J19" s="646" t="s">
        <v>1047</v>
      </c>
      <c r="K19" s="684">
        <v>6</v>
      </c>
      <c r="L19" s="684">
        <v>4</v>
      </c>
      <c r="M19" s="736">
        <v>7</v>
      </c>
      <c r="N19" s="641">
        <f>SUM(K21:M22)</f>
        <v>17</v>
      </c>
      <c r="O19" s="213"/>
      <c r="P19" s="211"/>
      <c r="Q19" s="214"/>
      <c r="R19" s="211"/>
      <c r="S19" s="690">
        <v>8</v>
      </c>
      <c r="T19" s="690">
        <v>5</v>
      </c>
      <c r="U19" s="690">
        <v>6</v>
      </c>
      <c r="V19" s="695">
        <f>SUM(S21:U22)</f>
        <v>19</v>
      </c>
      <c r="W19" s="216"/>
      <c r="X19" s="217"/>
      <c r="Y19" s="217"/>
      <c r="Z19" s="217"/>
      <c r="AA19" s="217"/>
      <c r="AB19" s="217"/>
      <c r="AC19" s="218"/>
      <c r="AD19" s="329"/>
      <c r="AE19" s="722">
        <f>N19</f>
        <v>17</v>
      </c>
      <c r="AF19" s="725">
        <f t="shared" ref="AF19" si="14">V19</f>
        <v>19</v>
      </c>
      <c r="AG19" s="728">
        <f t="shared" ref="AG19" si="15">SUM(AD19:AF22)</f>
        <v>36</v>
      </c>
      <c r="AH19" s="704">
        <f t="shared" ref="AH19" si="16">IF(AG19&gt;99,"-",(RANK(AG19,$AG$3:$AG$50,1)))</f>
        <v>8</v>
      </c>
      <c r="AI19" s="671"/>
      <c r="AJ19" s="205"/>
      <c r="AK19" s="717" t="str">
        <f>IF(B19=0,"",LOOKUP(A19,Team_No,Team_Names_2))</f>
        <v>16s-3</v>
      </c>
      <c r="AL19" s="718"/>
      <c r="AM19" s="121"/>
      <c r="AN19" s="121"/>
      <c r="AO19" s="121"/>
      <c r="AP19" s="121"/>
      <c r="AQ19" s="121"/>
    </row>
    <row r="20" spans="1:43" ht="18" customHeight="1" x14ac:dyDescent="0.25">
      <c r="A20" s="731"/>
      <c r="B20" s="652"/>
      <c r="C20" s="544"/>
      <c r="D20" s="562"/>
      <c r="E20" s="538"/>
      <c r="F20" s="186">
        <v>154</v>
      </c>
      <c r="G20" s="187" t="str">
        <f>IF(F20=0,"",LOOKUP(F20,Sailor_No,Sailor_Name))</f>
        <v>Manuel Fritz</v>
      </c>
      <c r="H20" s="193">
        <v>231</v>
      </c>
      <c r="I20" s="187" t="str">
        <f>IF(H20=0,"",LOOKUP(H20,Sailor_No,Sailor_Name))</f>
        <v>Tom Frazey</v>
      </c>
      <c r="J20" s="647"/>
      <c r="K20" s="685"/>
      <c r="L20" s="685"/>
      <c r="M20" s="737"/>
      <c r="N20" s="642"/>
      <c r="O20" s="202">
        <v>111</v>
      </c>
      <c r="P20" s="187" t="str">
        <f>IF(O20=0,"",LOOKUP(O20,Sailor_No,Sailor_Name))</f>
        <v>Jamie Stewart</v>
      </c>
      <c r="Q20" s="190">
        <v>108</v>
      </c>
      <c r="R20" s="187" t="str">
        <f>IF(Q20=0,"",LOOKUP(Q20,Sailor_No,Sailor_Name))</f>
        <v>Irene Gomez Perez</v>
      </c>
      <c r="S20" s="691"/>
      <c r="T20" s="693"/>
      <c r="U20" s="693"/>
      <c r="V20" s="696" t="e">
        <f>SUM(#REF!)</f>
        <v>#REF!</v>
      </c>
      <c r="W20" s="546" t="str">
        <f>IF(E19="N",$H$53,IF(E20="Y",0,"-"))</f>
        <v>-</v>
      </c>
      <c r="X20" s="191"/>
      <c r="Y20" s="191"/>
      <c r="Z20" s="191"/>
      <c r="AA20" s="191"/>
      <c r="AB20" s="191"/>
      <c r="AC20" s="192"/>
      <c r="AD20" s="719">
        <f>SUM(W20:AC22)</f>
        <v>0</v>
      </c>
      <c r="AE20" s="723"/>
      <c r="AF20" s="726"/>
      <c r="AG20" s="729"/>
      <c r="AH20" s="705"/>
      <c r="AI20" s="672"/>
      <c r="AJ20" s="206"/>
      <c r="AK20" s="320" t="str">
        <f>G20</f>
        <v>Manuel Fritz</v>
      </c>
      <c r="AL20" s="321" t="str">
        <f>P20</f>
        <v>Jamie Stewart</v>
      </c>
      <c r="AM20" s="121"/>
      <c r="AN20" s="121"/>
      <c r="AO20" s="121"/>
      <c r="AP20" s="121"/>
      <c r="AQ20" s="121"/>
    </row>
    <row r="21" spans="1:43" ht="18" customHeight="1" x14ac:dyDescent="0.25">
      <c r="A21" s="731"/>
      <c r="B21" s="652"/>
      <c r="C21" s="544"/>
      <c r="D21" s="562"/>
      <c r="E21" s="538"/>
      <c r="F21" s="186"/>
      <c r="G21" s="187" t="str">
        <f>IF(F21=0,"",LOOKUP(F21,Sailor_No,Sailor_Name))</f>
        <v/>
      </c>
      <c r="H21" s="193"/>
      <c r="I21" s="187" t="str">
        <f>IF(H21=0,"",LOOKUP(H21,Sailor_No,Sailor_Name))</f>
        <v/>
      </c>
      <c r="J21" s="567" t="s">
        <v>456</v>
      </c>
      <c r="K21" s="644">
        <f>IF(K19&lt;=15,K19,LOOKUP(K19,$I$53:$I$62,$L$53:$L$62))</f>
        <v>6</v>
      </c>
      <c r="L21" s="644">
        <f>IF(L19&lt;=15,L19,LOOKUP(L19,$I$53:$I$62,$L$53:$L$62))</f>
        <v>4</v>
      </c>
      <c r="M21" s="678">
        <f>IF(M19&lt;=15,M19,LOOKUP(M19,$I$53:$I$62,$L$53:$L$62))</f>
        <v>7</v>
      </c>
      <c r="N21" s="642"/>
      <c r="O21" s="202"/>
      <c r="P21" s="187" t="str">
        <f>IF(O21=0,"",LOOKUP(O21,Sailor_No,Sailor_Name))</f>
        <v/>
      </c>
      <c r="Q21" s="190"/>
      <c r="R21" s="187" t="str">
        <f>IF(Q21=0,"",LOOKUP(Q21,Sailor_No,Sailor_Name))</f>
        <v/>
      </c>
      <c r="S21" s="666">
        <f>IF(S19&lt;=15,S19,LOOKUP(S19,$I$53:$I$62,$L$53:$L$62))</f>
        <v>8</v>
      </c>
      <c r="T21" s="666">
        <f>IF(T19&lt;=15,T19,LOOKUP(T19,$I$53:$I$62,$L$53:$L$62))</f>
        <v>5</v>
      </c>
      <c r="U21" s="666">
        <f>IF(U19&lt;=15,U19,LOOKUP(U19,$I$53:$I$62,$L$53:$L$62))</f>
        <v>6</v>
      </c>
      <c r="V21" s="696"/>
      <c r="W21" s="547"/>
      <c r="X21" s="191"/>
      <c r="Y21" s="191"/>
      <c r="Z21" s="191"/>
      <c r="AA21" s="191"/>
      <c r="AB21" s="191"/>
      <c r="AC21" s="192"/>
      <c r="AD21" s="720"/>
      <c r="AE21" s="723"/>
      <c r="AF21" s="726"/>
      <c r="AG21" s="729"/>
      <c r="AH21" s="705"/>
      <c r="AI21" s="672"/>
      <c r="AJ21" s="206"/>
      <c r="AK21" s="322" t="str">
        <f>G21</f>
        <v/>
      </c>
      <c r="AL21" s="323" t="str">
        <f>P21</f>
        <v/>
      </c>
      <c r="AM21" s="121"/>
      <c r="AN21" s="121"/>
      <c r="AO21" s="121"/>
      <c r="AP21" s="121"/>
      <c r="AQ21" s="121"/>
    </row>
    <row r="22" spans="1:43" ht="18" customHeight="1" thickBot="1" x14ac:dyDescent="0.3">
      <c r="A22" s="731"/>
      <c r="B22" s="653"/>
      <c r="C22" s="545"/>
      <c r="D22" s="563"/>
      <c r="E22" s="539"/>
      <c r="F22" s="194"/>
      <c r="G22" s="195" t="str">
        <f>IF(F22=0,"",LOOKUP(F22,Sailor_No,Sailor_Name))</f>
        <v/>
      </c>
      <c r="H22" s="196"/>
      <c r="I22" s="195" t="str">
        <f>IF(H22=0,"",LOOKUP(H22,Sailor_No,Sailor_Name))</f>
        <v/>
      </c>
      <c r="J22" s="568"/>
      <c r="K22" s="645"/>
      <c r="L22" s="645"/>
      <c r="M22" s="668"/>
      <c r="N22" s="643"/>
      <c r="O22" s="207"/>
      <c r="P22" s="195" t="str">
        <f>IF(O22=0,"",LOOKUP(O22,Sailor_No,Sailor_Name))</f>
        <v/>
      </c>
      <c r="Q22" s="198"/>
      <c r="R22" s="195" t="str">
        <f>IF(Q22=0,"",LOOKUP(Q22,Sailor_No,Sailor_Name))</f>
        <v/>
      </c>
      <c r="S22" s="645"/>
      <c r="T22" s="645"/>
      <c r="U22" s="645"/>
      <c r="V22" s="697"/>
      <c r="W22" s="548"/>
      <c r="X22" s="191"/>
      <c r="Y22" s="191"/>
      <c r="Z22" s="191"/>
      <c r="AA22" s="191"/>
      <c r="AB22" s="191"/>
      <c r="AC22" s="192"/>
      <c r="AD22" s="733"/>
      <c r="AE22" s="724"/>
      <c r="AF22" s="727"/>
      <c r="AG22" s="730"/>
      <c r="AH22" s="706"/>
      <c r="AI22" s="676"/>
      <c r="AJ22" s="206"/>
      <c r="AK22" s="327" t="str">
        <f>G22</f>
        <v/>
      </c>
      <c r="AL22" s="328" t="str">
        <f>P22</f>
        <v/>
      </c>
      <c r="AM22" s="121"/>
      <c r="AN22" s="121"/>
      <c r="AO22" s="121"/>
      <c r="AP22" s="121"/>
      <c r="AQ22" s="121"/>
    </row>
    <row r="23" spans="1:43" ht="18" customHeight="1" x14ac:dyDescent="0.2">
      <c r="A23" s="731">
        <v>6</v>
      </c>
      <c r="B23" s="549" t="str">
        <f>LOOKUP(A23,Team_No,Team_Names_1)</f>
        <v>Giants</v>
      </c>
      <c r="C23" s="543" t="str">
        <f>'Boat allocation &amp; OOD'!G9</f>
        <v>H13</v>
      </c>
      <c r="D23" s="561" t="str">
        <f>IF(C23=0,"",LOOKUP(C23,Hobie_No,Sail_No))</f>
        <v>658</v>
      </c>
      <c r="E23" s="537"/>
      <c r="F23" s="210"/>
      <c r="G23" s="211"/>
      <c r="H23" s="212"/>
      <c r="I23" s="211"/>
      <c r="J23" s="561" t="s">
        <v>1047</v>
      </c>
      <c r="K23" s="663">
        <v>8</v>
      </c>
      <c r="L23" s="663">
        <v>7</v>
      </c>
      <c r="M23" s="663">
        <v>4</v>
      </c>
      <c r="N23" s="641">
        <f>SUM(K25:M26)</f>
        <v>19</v>
      </c>
      <c r="O23" s="213"/>
      <c r="P23" s="211"/>
      <c r="Q23" s="214"/>
      <c r="R23" s="211"/>
      <c r="S23" s="690">
        <v>4</v>
      </c>
      <c r="T23" s="690">
        <v>6</v>
      </c>
      <c r="U23" s="690">
        <v>4</v>
      </c>
      <c r="V23" s="695">
        <f>SUM(S25:U26)</f>
        <v>14</v>
      </c>
      <c r="W23" s="216"/>
      <c r="X23" s="217"/>
      <c r="Y23" s="217"/>
      <c r="Z23" s="217"/>
      <c r="AA23" s="217"/>
      <c r="AB23" s="217"/>
      <c r="AC23" s="218"/>
      <c r="AD23" s="329"/>
      <c r="AE23" s="722">
        <f>N23</f>
        <v>19</v>
      </c>
      <c r="AF23" s="725">
        <f t="shared" ref="AF23" si="17">V23</f>
        <v>14</v>
      </c>
      <c r="AG23" s="728">
        <f t="shared" ref="AG23" si="18">SUM(AD23:AF26)</f>
        <v>33</v>
      </c>
      <c r="AH23" s="704">
        <f t="shared" ref="AH23" si="19">IF(AG23&gt;99,"-",(RANK(AG23,$AG$3:$AG$50,1)))</f>
        <v>7</v>
      </c>
      <c r="AI23" s="671"/>
      <c r="AJ23" s="205"/>
      <c r="AK23" s="717" t="str">
        <f>IF(B23=0,"",LOOKUP(A23,Team_No,Team_Names_2))</f>
        <v>Giants</v>
      </c>
      <c r="AL23" s="718"/>
      <c r="AM23" s="121"/>
      <c r="AN23" s="121"/>
      <c r="AO23" s="121"/>
      <c r="AP23" s="121"/>
      <c r="AQ23" s="121"/>
    </row>
    <row r="24" spans="1:43" ht="18" customHeight="1" x14ac:dyDescent="0.25">
      <c r="A24" s="731"/>
      <c r="B24" s="550"/>
      <c r="C24" s="544"/>
      <c r="D24" s="562"/>
      <c r="E24" s="538"/>
      <c r="F24" s="186">
        <v>188</v>
      </c>
      <c r="G24" s="187" t="str">
        <f>IF(F24=0,"",LOOKUP(F24,Sailor_No,Sailor_Name))</f>
        <v>Paul van Mook</v>
      </c>
      <c r="H24" s="193">
        <v>152</v>
      </c>
      <c r="I24" s="187" t="str">
        <f>IF(H24=0,"",LOOKUP(H24,Sailor_No,Sailor_Name))</f>
        <v>Maarten van Mook</v>
      </c>
      <c r="J24" s="569"/>
      <c r="K24" s="664"/>
      <c r="L24" s="664"/>
      <c r="M24" s="664"/>
      <c r="N24" s="642"/>
      <c r="O24" s="202">
        <v>117</v>
      </c>
      <c r="P24" s="187" t="str">
        <f>IF(O24=0,"",LOOKUP(O24,Sailor_No,Sailor_Name))</f>
        <v>Johannes Boersma</v>
      </c>
      <c r="Q24" s="190">
        <v>144</v>
      </c>
      <c r="R24" s="187" t="str">
        <f>IF(Q24=0,"",LOOKUP(Q24,Sailor_No,Sailor_Name))</f>
        <v>Lars Boersma</v>
      </c>
      <c r="S24" s="691"/>
      <c r="T24" s="691"/>
      <c r="U24" s="691"/>
      <c r="V24" s="696" t="e">
        <f>SUM(#REF!)</f>
        <v>#REF!</v>
      </c>
      <c r="W24" s="546" t="str">
        <f>IF(E23="N",$H$53,IF(E24="Y",0,"-"))</f>
        <v>-</v>
      </c>
      <c r="X24" s="191"/>
      <c r="Y24" s="191"/>
      <c r="Z24" s="191"/>
      <c r="AA24" s="191"/>
      <c r="AB24" s="191"/>
      <c r="AC24" s="192"/>
      <c r="AD24" s="719">
        <f>SUM(W24:AC26)</f>
        <v>0</v>
      </c>
      <c r="AE24" s="723"/>
      <c r="AF24" s="726"/>
      <c r="AG24" s="729"/>
      <c r="AH24" s="705"/>
      <c r="AI24" s="672"/>
      <c r="AJ24" s="206"/>
      <c r="AK24" s="320" t="str">
        <f>G24</f>
        <v>Paul van Mook</v>
      </c>
      <c r="AL24" s="321" t="str">
        <f>P24</f>
        <v>Johannes Boersma</v>
      </c>
      <c r="AM24" s="121"/>
      <c r="AN24" s="121"/>
      <c r="AO24" s="121"/>
      <c r="AP24" s="121"/>
      <c r="AQ24" s="121"/>
    </row>
    <row r="25" spans="1:43" ht="18" customHeight="1" x14ac:dyDescent="0.25">
      <c r="A25" s="731"/>
      <c r="B25" s="550"/>
      <c r="C25" s="544"/>
      <c r="D25" s="562"/>
      <c r="E25" s="538"/>
      <c r="F25" s="186"/>
      <c r="G25" s="187" t="str">
        <f>IF(F25=0,"",LOOKUP(F25,Sailor_No,Sailor_Name))</f>
        <v/>
      </c>
      <c r="H25" s="193"/>
      <c r="I25" s="187" t="str">
        <f>IF(H25=0,"",LOOKUP(H25,Sailor_No,Sailor_Name))</f>
        <v/>
      </c>
      <c r="J25" s="567" t="s">
        <v>456</v>
      </c>
      <c r="K25" s="644">
        <f>IF(K23&lt;=15,K23,LOOKUP(K23,$I$53:$I$62,$L$53:$L$62))</f>
        <v>8</v>
      </c>
      <c r="L25" s="644">
        <f>IF(L23&lt;=15,L23,LOOKUP(L23,$I$53:$I$62,$L$53:$L$62))</f>
        <v>7</v>
      </c>
      <c r="M25" s="644">
        <f>IF(M23&lt;=15,M23,LOOKUP(M23,$I$53:$I$62,$L$53:$L$62))</f>
        <v>4</v>
      </c>
      <c r="N25" s="642"/>
      <c r="O25" s="202"/>
      <c r="P25" s="187" t="str">
        <f>IF(O25=0,"",LOOKUP(O25,Sailor_No,Sailor_Name))</f>
        <v/>
      </c>
      <c r="Q25" s="190"/>
      <c r="R25" s="187" t="str">
        <f>IF(Q25=0,"",LOOKUP(Q25,Sailor_No,Sailor_Name))</f>
        <v/>
      </c>
      <c r="S25" s="666">
        <f>IF(S23&lt;=15,S23,LOOKUP(S23,$I$53:$I$62,$L$53:$L$62))</f>
        <v>4</v>
      </c>
      <c r="T25" s="666">
        <f>IF(T23&lt;=15,T23,LOOKUP(T23,$I$53:$I$62,$L$53:$L$62))</f>
        <v>6</v>
      </c>
      <c r="U25" s="666">
        <f>IF(U23&lt;=15,U23,LOOKUP(U23,$I$53:$I$62,$L$53:$L$62))</f>
        <v>4</v>
      </c>
      <c r="V25" s="696"/>
      <c r="W25" s="547"/>
      <c r="X25" s="191"/>
      <c r="Y25" s="191"/>
      <c r="Z25" s="191"/>
      <c r="AA25" s="191"/>
      <c r="AB25" s="191"/>
      <c r="AC25" s="192"/>
      <c r="AD25" s="720"/>
      <c r="AE25" s="723"/>
      <c r="AF25" s="726"/>
      <c r="AG25" s="729"/>
      <c r="AH25" s="705"/>
      <c r="AI25" s="672"/>
      <c r="AJ25" s="206"/>
      <c r="AK25" s="322" t="str">
        <f>G25</f>
        <v/>
      </c>
      <c r="AL25" s="323" t="str">
        <f>P25</f>
        <v/>
      </c>
      <c r="AM25" s="121"/>
      <c r="AN25" s="121"/>
      <c r="AO25" s="121"/>
      <c r="AP25" s="121"/>
      <c r="AQ25" s="121"/>
    </row>
    <row r="26" spans="1:43" ht="18" customHeight="1" thickBot="1" x14ac:dyDescent="0.3">
      <c r="A26" s="731"/>
      <c r="B26" s="551"/>
      <c r="C26" s="545"/>
      <c r="D26" s="563"/>
      <c r="E26" s="539"/>
      <c r="F26" s="186"/>
      <c r="G26" s="187" t="str">
        <f>IF(F26=0,"",LOOKUP(F26,Sailor_No,Sailor_Name))</f>
        <v/>
      </c>
      <c r="H26" s="193"/>
      <c r="I26" s="187" t="str">
        <f>IF(H26=0,"",LOOKUP(H26,Sailor_No,Sailor_Name))</f>
        <v/>
      </c>
      <c r="J26" s="568"/>
      <c r="K26" s="645"/>
      <c r="L26" s="645"/>
      <c r="M26" s="645"/>
      <c r="N26" s="643"/>
      <c r="O26" s="202"/>
      <c r="P26" s="187" t="str">
        <f>IF(O26=0,"",LOOKUP(O26,Sailor_No,Sailor_Name))</f>
        <v/>
      </c>
      <c r="Q26" s="190"/>
      <c r="R26" s="187" t="str">
        <f>IF(Q26=0,"",LOOKUP(Q26,Sailor_No,Sailor_Name))</f>
        <v/>
      </c>
      <c r="S26" s="645"/>
      <c r="T26" s="645"/>
      <c r="U26" s="645"/>
      <c r="V26" s="697"/>
      <c r="W26" s="548"/>
      <c r="X26" s="191"/>
      <c r="Y26" s="191"/>
      <c r="Z26" s="191"/>
      <c r="AA26" s="191"/>
      <c r="AB26" s="191"/>
      <c r="AC26" s="192"/>
      <c r="AD26" s="733"/>
      <c r="AE26" s="724"/>
      <c r="AF26" s="727"/>
      <c r="AG26" s="730"/>
      <c r="AH26" s="706"/>
      <c r="AI26" s="676"/>
      <c r="AJ26" s="206"/>
      <c r="AK26" s="327" t="str">
        <f>G26</f>
        <v/>
      </c>
      <c r="AL26" s="328" t="str">
        <f>P26</f>
        <v/>
      </c>
      <c r="AM26" s="121"/>
      <c r="AN26" s="121"/>
      <c r="AO26" s="121"/>
      <c r="AP26" s="121"/>
      <c r="AQ26" s="121"/>
    </row>
    <row r="27" spans="1:43" ht="18" customHeight="1" x14ac:dyDescent="0.2">
      <c r="A27" s="731">
        <v>7</v>
      </c>
      <c r="B27" s="555" t="str">
        <f>LOOKUP(A27,Team_No,Team_Names_1)</f>
        <v>Titans</v>
      </c>
      <c r="C27" s="543" t="str">
        <f>'Boat allocation &amp; OOD'!G10</f>
        <v>H14</v>
      </c>
      <c r="D27" s="561" t="str">
        <f>IF(C27=0,"",LOOKUP(C27,Hobie_No,Sail_No))</f>
        <v>673</v>
      </c>
      <c r="E27" s="534"/>
      <c r="F27" s="210"/>
      <c r="G27" s="211"/>
      <c r="H27" s="212"/>
      <c r="I27" s="211"/>
      <c r="J27" s="561" t="s">
        <v>1047</v>
      </c>
      <c r="K27" s="663">
        <v>5</v>
      </c>
      <c r="L27" s="663">
        <v>6</v>
      </c>
      <c r="M27" s="663">
        <v>3</v>
      </c>
      <c r="N27" s="641">
        <f>SUM(K29:M30)</f>
        <v>14</v>
      </c>
      <c r="O27" s="213"/>
      <c r="P27" s="211"/>
      <c r="Q27" s="214"/>
      <c r="R27" s="211"/>
      <c r="S27" s="692">
        <v>7</v>
      </c>
      <c r="T27" s="692">
        <v>3</v>
      </c>
      <c r="U27" s="692">
        <v>5</v>
      </c>
      <c r="V27" s="695">
        <f>SUM(S29:U30)</f>
        <v>15</v>
      </c>
      <c r="W27" s="216"/>
      <c r="X27" s="217"/>
      <c r="Y27" s="217"/>
      <c r="Z27" s="217"/>
      <c r="AA27" s="217"/>
      <c r="AB27" s="217"/>
      <c r="AC27" s="218"/>
      <c r="AD27" s="329"/>
      <c r="AE27" s="722">
        <f>N27</f>
        <v>14</v>
      </c>
      <c r="AF27" s="725">
        <f t="shared" ref="AF27" si="20">V27</f>
        <v>15</v>
      </c>
      <c r="AG27" s="728">
        <f t="shared" ref="AG27" si="21">SUM(AD27:AF30)</f>
        <v>29</v>
      </c>
      <c r="AH27" s="704">
        <f t="shared" ref="AH27" si="22">IF(AG27&gt;99,"-",(RANK(AG27,$AG$3:$AG$50,1)))</f>
        <v>6</v>
      </c>
      <c r="AI27" s="671"/>
      <c r="AJ27" s="205"/>
      <c r="AK27" s="717" t="str">
        <f>IF(B27=0,"",LOOKUP(A27,Team_No,Team_Names_2))</f>
        <v>Titans</v>
      </c>
      <c r="AL27" s="718"/>
      <c r="AM27" s="121"/>
      <c r="AN27" s="121"/>
      <c r="AO27" s="121"/>
      <c r="AP27" s="121"/>
      <c r="AQ27" s="121"/>
    </row>
    <row r="28" spans="1:43" ht="18" customHeight="1" x14ac:dyDescent="0.25">
      <c r="A28" s="731"/>
      <c r="B28" s="556"/>
      <c r="C28" s="544"/>
      <c r="D28" s="562"/>
      <c r="E28" s="535"/>
      <c r="F28" s="186">
        <v>123</v>
      </c>
      <c r="G28" s="187" t="str">
        <f>IF(F28=0,"",LOOKUP(F28,Sailor_No,Sailor_Name))</f>
        <v>Joppe Guns</v>
      </c>
      <c r="H28" s="193">
        <v>162</v>
      </c>
      <c r="I28" s="187" t="str">
        <f>IF(H28=0,"",LOOKUP(H28,Sailor_No,Sailor_Name))</f>
        <v>Marije van Koolwijk</v>
      </c>
      <c r="J28" s="569"/>
      <c r="K28" s="664"/>
      <c r="L28" s="664"/>
      <c r="M28" s="664"/>
      <c r="N28" s="642"/>
      <c r="O28" s="202">
        <v>3</v>
      </c>
      <c r="P28" s="187" t="str">
        <f>IF(O28=0,"",LOOKUP(O28,Sailor_No,Sailor_Name))</f>
        <v>Adrian Clark</v>
      </c>
      <c r="Q28" s="190">
        <v>101</v>
      </c>
      <c r="R28" s="187" t="str">
        <f>IF(Q28=0,"",LOOKUP(Q28,Sailor_No,Sailor_Name))</f>
        <v>Herman Jansonius</v>
      </c>
      <c r="S28" s="691"/>
      <c r="T28" s="691"/>
      <c r="U28" s="691"/>
      <c r="V28" s="696" t="e">
        <f>SUM(#REF!)</f>
        <v>#REF!</v>
      </c>
      <c r="W28" s="546" t="str">
        <f>IF(E27="N",$H$53,IF(E28="Y",0,"-"))</f>
        <v>-</v>
      </c>
      <c r="X28" s="191"/>
      <c r="Y28" s="191"/>
      <c r="Z28" s="191"/>
      <c r="AA28" s="191"/>
      <c r="AB28" s="191"/>
      <c r="AC28" s="192"/>
      <c r="AD28" s="719">
        <f>SUM(W28:AC30)</f>
        <v>0</v>
      </c>
      <c r="AE28" s="723"/>
      <c r="AF28" s="726"/>
      <c r="AG28" s="729"/>
      <c r="AH28" s="705"/>
      <c r="AI28" s="672"/>
      <c r="AJ28" s="206"/>
      <c r="AK28" s="320" t="str">
        <f>G28</f>
        <v>Joppe Guns</v>
      </c>
      <c r="AL28" s="321" t="str">
        <f>P28</f>
        <v>Adrian Clark</v>
      </c>
      <c r="AM28" s="121"/>
      <c r="AN28" s="121"/>
      <c r="AO28" s="121"/>
      <c r="AP28" s="121"/>
      <c r="AQ28" s="121"/>
    </row>
    <row r="29" spans="1:43" ht="18" customHeight="1" x14ac:dyDescent="0.25">
      <c r="A29" s="731"/>
      <c r="B29" s="556"/>
      <c r="C29" s="544"/>
      <c r="D29" s="562"/>
      <c r="E29" s="535"/>
      <c r="F29" s="186"/>
      <c r="G29" s="187" t="str">
        <f>IF(F29=0,"",LOOKUP(F29,Sailor_No,Sailor_Name))</f>
        <v/>
      </c>
      <c r="H29" s="193"/>
      <c r="I29" s="187" t="str">
        <f>IF(H29=0,"",LOOKUP(H29,Sailor_No,Sailor_Name))</f>
        <v/>
      </c>
      <c r="J29" s="567" t="s">
        <v>456</v>
      </c>
      <c r="K29" s="644">
        <f>IF(K27&lt;=15,K27,LOOKUP(K27,$I$53:$I$62,$L$53:$L$62))</f>
        <v>5</v>
      </c>
      <c r="L29" s="644">
        <f>IF(L27&lt;=15,L27,LOOKUP(L27,$I$53:$I$62,$L$53:$L$62))</f>
        <v>6</v>
      </c>
      <c r="M29" s="644">
        <f>IF(M27&lt;=15,M27,LOOKUP(M27,$I$53:$I$62,$L$53:$L$62))</f>
        <v>3</v>
      </c>
      <c r="N29" s="642"/>
      <c r="O29" s="202"/>
      <c r="P29" s="187" t="str">
        <f>IF(O29=0,"",LOOKUP(O29,Sailor_No,Sailor_Name))</f>
        <v/>
      </c>
      <c r="Q29" s="190"/>
      <c r="R29" s="187" t="str">
        <f>IF(Q29=0,"",LOOKUP(Q29,Sailor_No,Sailor_Name))</f>
        <v/>
      </c>
      <c r="S29" s="666">
        <f>IF(S27&lt;=15,S27,LOOKUP(S27,$I$53:$I$62,$L$53:$L$62))</f>
        <v>7</v>
      </c>
      <c r="T29" s="666">
        <f>IF(T27&lt;=15,T27,LOOKUP(T27,$I$53:$I$62,$L$53:$L$62))</f>
        <v>3</v>
      </c>
      <c r="U29" s="666">
        <f>IF(U27&lt;=15,U27,LOOKUP(U27,$I$53:$I$62,$L$53:$L$62))</f>
        <v>5</v>
      </c>
      <c r="V29" s="696"/>
      <c r="W29" s="547"/>
      <c r="X29" s="191"/>
      <c r="Y29" s="191"/>
      <c r="Z29" s="191"/>
      <c r="AA29" s="191"/>
      <c r="AB29" s="191"/>
      <c r="AC29" s="192"/>
      <c r="AD29" s="720"/>
      <c r="AE29" s="723"/>
      <c r="AF29" s="726"/>
      <c r="AG29" s="729"/>
      <c r="AH29" s="705"/>
      <c r="AI29" s="672"/>
      <c r="AJ29" s="206"/>
      <c r="AK29" s="322" t="str">
        <f>G29</f>
        <v/>
      </c>
      <c r="AL29" s="323" t="str">
        <f>P29</f>
        <v/>
      </c>
      <c r="AM29" s="121"/>
      <c r="AN29" s="121"/>
      <c r="AO29" s="121"/>
      <c r="AP29" s="121"/>
      <c r="AQ29" s="121"/>
    </row>
    <row r="30" spans="1:43" ht="18" customHeight="1" thickBot="1" x14ac:dyDescent="0.3">
      <c r="A30" s="731"/>
      <c r="B30" s="557"/>
      <c r="C30" s="545"/>
      <c r="D30" s="563"/>
      <c r="E30" s="536"/>
      <c r="F30" s="186"/>
      <c r="G30" s="187" t="str">
        <f>IF(F30=0,"",LOOKUP(F30,Sailor_No,Sailor_Name))</f>
        <v/>
      </c>
      <c r="H30" s="193"/>
      <c r="I30" s="187" t="str">
        <f>IF(H30=0,"",LOOKUP(H30,Sailor_No,Sailor_Name))</f>
        <v/>
      </c>
      <c r="J30" s="568"/>
      <c r="K30" s="645"/>
      <c r="L30" s="645"/>
      <c r="M30" s="645"/>
      <c r="N30" s="643"/>
      <c r="O30" s="202"/>
      <c r="P30" s="187" t="str">
        <f>IF(O30=0,"",LOOKUP(O30,Sailor_No,Sailor_Name))</f>
        <v/>
      </c>
      <c r="Q30" s="190"/>
      <c r="R30" s="187" t="str">
        <f>IF(Q30=0,"",LOOKUP(Q30,Sailor_No,Sailor_Name))</f>
        <v/>
      </c>
      <c r="S30" s="645"/>
      <c r="T30" s="645"/>
      <c r="U30" s="645"/>
      <c r="V30" s="697"/>
      <c r="W30" s="548"/>
      <c r="X30" s="191"/>
      <c r="Y30" s="191"/>
      <c r="Z30" s="191"/>
      <c r="AA30" s="191"/>
      <c r="AB30" s="191"/>
      <c r="AC30" s="192"/>
      <c r="AD30" s="733"/>
      <c r="AE30" s="724"/>
      <c r="AF30" s="727"/>
      <c r="AG30" s="730"/>
      <c r="AH30" s="706"/>
      <c r="AI30" s="676"/>
      <c r="AJ30" s="206"/>
      <c r="AK30" s="327" t="str">
        <f>G30</f>
        <v/>
      </c>
      <c r="AL30" s="328" t="str">
        <f>P30</f>
        <v/>
      </c>
      <c r="AM30" s="121"/>
      <c r="AN30" s="121"/>
      <c r="AO30" s="121"/>
      <c r="AP30" s="121"/>
      <c r="AQ30" s="121"/>
    </row>
    <row r="31" spans="1:43" ht="18" customHeight="1" x14ac:dyDescent="0.2">
      <c r="A31" s="731">
        <v>8</v>
      </c>
      <c r="B31" s="564" t="str">
        <f>LOOKUP(A31,Team_No,Team_Names_1)</f>
        <v>Aeolus-1</v>
      </c>
      <c r="C31" s="735" t="str">
        <f>'Boat allocation &amp; OOD'!G11</f>
        <v>DD</v>
      </c>
      <c r="D31" s="561">
        <f>IF(C31=0,"",LOOKUP(C31,Hobie_No,Sail_No))</f>
        <v>682</v>
      </c>
      <c r="E31" s="537"/>
      <c r="F31" s="210"/>
      <c r="G31" s="211"/>
      <c r="H31" s="212"/>
      <c r="I31" s="211"/>
      <c r="J31" s="561" t="s">
        <v>1047</v>
      </c>
      <c r="K31" s="663">
        <v>1</v>
      </c>
      <c r="L31" s="663">
        <v>2</v>
      </c>
      <c r="M31" s="663">
        <v>1</v>
      </c>
      <c r="N31" s="641">
        <f>SUM(K33:M34)</f>
        <v>4</v>
      </c>
      <c r="O31" s="213"/>
      <c r="P31" s="211"/>
      <c r="Q31" s="214"/>
      <c r="R31" s="211"/>
      <c r="S31" s="690">
        <v>3</v>
      </c>
      <c r="T31" s="690">
        <v>8</v>
      </c>
      <c r="U31" s="690" t="s">
        <v>497</v>
      </c>
      <c r="V31" s="695">
        <f>SUM(S33:U34)</f>
        <v>20</v>
      </c>
      <c r="W31" s="216"/>
      <c r="X31" s="217"/>
      <c r="Y31" s="217"/>
      <c r="Z31" s="217"/>
      <c r="AA31" s="217"/>
      <c r="AB31" s="217"/>
      <c r="AC31" s="218"/>
      <c r="AD31" s="329"/>
      <c r="AE31" s="722">
        <f>N31</f>
        <v>4</v>
      </c>
      <c r="AF31" s="725">
        <f t="shared" ref="AF31" si="23">V31</f>
        <v>20</v>
      </c>
      <c r="AG31" s="728">
        <f t="shared" ref="AG31" si="24">SUM(AD31:AF34)</f>
        <v>24</v>
      </c>
      <c r="AH31" s="704">
        <f t="shared" ref="AH31" si="25">IF(AG31&gt;99,"-",(RANK(AG31,$AG$3:$AG$50,1)))</f>
        <v>2</v>
      </c>
      <c r="AI31" s="671"/>
      <c r="AJ31" s="205"/>
      <c r="AK31" s="717" t="str">
        <f>IF(B31=0,"",LOOKUP(A31,Team_No,Team_Names_2))</f>
        <v>Aeolus-1</v>
      </c>
      <c r="AL31" s="718"/>
      <c r="AM31" s="121"/>
      <c r="AN31" s="121"/>
      <c r="AO31" s="121"/>
      <c r="AP31" s="121"/>
      <c r="AQ31" s="121"/>
    </row>
    <row r="32" spans="1:43" ht="18" customHeight="1" x14ac:dyDescent="0.25">
      <c r="A32" s="731"/>
      <c r="B32" s="565"/>
      <c r="C32" s="544"/>
      <c r="D32" s="562"/>
      <c r="E32" s="538"/>
      <c r="F32" s="186">
        <v>197</v>
      </c>
      <c r="G32" s="187" t="str">
        <f>IF(F32=0,"",LOOKUP(F32,Sailor_No,Sailor_Name))</f>
        <v>Rob Nieuwenhuijs</v>
      </c>
      <c r="H32" s="193">
        <v>180</v>
      </c>
      <c r="I32" s="187" t="str">
        <f>IF(H32=0,"",LOOKUP(H32,Sailor_No,Sailor_Name))</f>
        <v>Michiel Nieuwenhuijs</v>
      </c>
      <c r="J32" s="569"/>
      <c r="K32" s="664"/>
      <c r="L32" s="664"/>
      <c r="M32" s="664"/>
      <c r="N32" s="642"/>
      <c r="O32" s="202">
        <v>83</v>
      </c>
      <c r="P32" s="187" t="str">
        <f>IF(O32=0,"",LOOKUP(O32,Sailor_No,Sailor_Name))</f>
        <v>Giles Brinsley</v>
      </c>
      <c r="Q32" s="190">
        <v>128</v>
      </c>
      <c r="R32" s="187" t="str">
        <f>IF(Q32=0,"",LOOKUP(Q32,Sailor_No,Sailor_Name))</f>
        <v>Jules Brinsley</v>
      </c>
      <c r="S32" s="694"/>
      <c r="T32" s="693"/>
      <c r="U32" s="693"/>
      <c r="V32" s="696" t="e">
        <f>SUM(#REF!)</f>
        <v>#REF!</v>
      </c>
      <c r="W32" s="546" t="str">
        <f>IF(E31="N",$H$53,IF(E32="Y",0,"-"))</f>
        <v>-</v>
      </c>
      <c r="X32" s="191"/>
      <c r="Y32" s="191"/>
      <c r="Z32" s="191"/>
      <c r="AA32" s="191"/>
      <c r="AB32" s="191"/>
      <c r="AC32" s="192"/>
      <c r="AD32" s="719">
        <f>SUM(W32:AC34)</f>
        <v>0</v>
      </c>
      <c r="AE32" s="723"/>
      <c r="AF32" s="726"/>
      <c r="AG32" s="729"/>
      <c r="AH32" s="705"/>
      <c r="AI32" s="672"/>
      <c r="AJ32" s="206"/>
      <c r="AK32" s="320" t="str">
        <f>G32</f>
        <v>Rob Nieuwenhuijs</v>
      </c>
      <c r="AL32" s="321" t="str">
        <f>P32</f>
        <v>Giles Brinsley</v>
      </c>
      <c r="AM32" s="121"/>
      <c r="AN32" s="121"/>
      <c r="AO32" s="121"/>
      <c r="AP32" s="121"/>
      <c r="AQ32" s="121"/>
    </row>
    <row r="33" spans="1:43" ht="18" customHeight="1" x14ac:dyDescent="0.25">
      <c r="A33" s="731"/>
      <c r="B33" s="565"/>
      <c r="C33" s="544"/>
      <c r="D33" s="562"/>
      <c r="E33" s="538"/>
      <c r="F33" s="186"/>
      <c r="G33" s="187" t="str">
        <f>IF(F33=0,"",LOOKUP(F33,Sailor_No,Sailor_Name))</f>
        <v/>
      </c>
      <c r="H33" s="193"/>
      <c r="I33" s="187" t="str">
        <f>IF(H33=0,"",LOOKUP(H33,Sailor_No,Sailor_Name))</f>
        <v/>
      </c>
      <c r="J33" s="567" t="s">
        <v>456</v>
      </c>
      <c r="K33" s="644">
        <f>IF(K31&lt;=15,K31,LOOKUP(K31,$I$53:$I$62,$L$53:$L$62))</f>
        <v>1</v>
      </c>
      <c r="L33" s="644">
        <f>IF(L31&lt;=15,L31,LOOKUP(L31,$I$53:$I$62,$L$53:$L$62))</f>
        <v>2</v>
      </c>
      <c r="M33" s="644">
        <f>IF(M31&lt;=15,M31,LOOKUP(M31,$I$53:$I$62,$L$53:$L$62))</f>
        <v>1</v>
      </c>
      <c r="N33" s="642"/>
      <c r="O33" s="202"/>
      <c r="P33" s="187" t="str">
        <f>IF(O33=0,"",LOOKUP(O33,Sailor_No,Sailor_Name))</f>
        <v/>
      </c>
      <c r="Q33" s="190"/>
      <c r="R33" s="187" t="str">
        <f>IF(Q33=0,"",LOOKUP(Q33,Sailor_No,Sailor_Name))</f>
        <v/>
      </c>
      <c r="S33" s="666">
        <f>IF(S31&lt;=15,S31,LOOKUP(S31,$I$53:$I$62,$L$53:$L$62))</f>
        <v>3</v>
      </c>
      <c r="T33" s="666">
        <f>IF(T31&lt;=15,T31,LOOKUP(T31,$I$53:$I$62,$L$53:$L$62))</f>
        <v>8</v>
      </c>
      <c r="U33" s="666">
        <f>IF(U31&lt;=15,U31,LOOKUP(U31,$I$53:$I$62,$L$53:$L$62))</f>
        <v>9</v>
      </c>
      <c r="V33" s="696"/>
      <c r="W33" s="547"/>
      <c r="X33" s="191"/>
      <c r="Y33" s="191"/>
      <c r="Z33" s="191"/>
      <c r="AA33" s="191"/>
      <c r="AB33" s="191"/>
      <c r="AC33" s="192"/>
      <c r="AD33" s="720"/>
      <c r="AE33" s="723"/>
      <c r="AF33" s="726"/>
      <c r="AG33" s="729"/>
      <c r="AH33" s="705"/>
      <c r="AI33" s="672"/>
      <c r="AJ33" s="206"/>
      <c r="AK33" s="322" t="str">
        <f>G33</f>
        <v/>
      </c>
      <c r="AL33" s="323" t="str">
        <f>P33</f>
        <v/>
      </c>
      <c r="AM33" s="121"/>
      <c r="AN33" s="121"/>
      <c r="AO33" s="121"/>
      <c r="AP33" s="121"/>
      <c r="AQ33" s="121"/>
    </row>
    <row r="34" spans="1:43" ht="18" customHeight="1" thickBot="1" x14ac:dyDescent="0.3">
      <c r="A34" s="731"/>
      <c r="B34" s="566"/>
      <c r="C34" s="545"/>
      <c r="D34" s="563"/>
      <c r="E34" s="539"/>
      <c r="F34" s="186"/>
      <c r="G34" s="187" t="str">
        <f>IF(F34=0,"",LOOKUP(F34,Sailor_No,Sailor_Name))</f>
        <v/>
      </c>
      <c r="H34" s="193"/>
      <c r="I34" s="187" t="str">
        <f>IF(H34=0,"",LOOKUP(H34,Sailor_No,Sailor_Name))</f>
        <v/>
      </c>
      <c r="J34" s="568"/>
      <c r="K34" s="645"/>
      <c r="L34" s="645"/>
      <c r="M34" s="645"/>
      <c r="N34" s="643"/>
      <c r="O34" s="202"/>
      <c r="P34" s="187" t="str">
        <f>IF(O34=0,"",LOOKUP(O34,Sailor_No,Sailor_Name))</f>
        <v/>
      </c>
      <c r="Q34" s="190"/>
      <c r="R34" s="187" t="str">
        <f>IF(Q34=0,"",LOOKUP(Q34,Sailor_No,Sailor_Name))</f>
        <v/>
      </c>
      <c r="S34" s="645"/>
      <c r="T34" s="645"/>
      <c r="U34" s="645"/>
      <c r="V34" s="697"/>
      <c r="W34" s="548"/>
      <c r="X34" s="191"/>
      <c r="Y34" s="191"/>
      <c r="Z34" s="191"/>
      <c r="AA34" s="191"/>
      <c r="AB34" s="191"/>
      <c r="AC34" s="192"/>
      <c r="AD34" s="733"/>
      <c r="AE34" s="724"/>
      <c r="AF34" s="727"/>
      <c r="AG34" s="730"/>
      <c r="AH34" s="706"/>
      <c r="AI34" s="676"/>
      <c r="AJ34" s="206"/>
      <c r="AK34" s="327" t="str">
        <f>G34</f>
        <v/>
      </c>
      <c r="AL34" s="328" t="str">
        <f>P34</f>
        <v/>
      </c>
      <c r="AM34" s="121"/>
      <c r="AN34" s="121"/>
      <c r="AO34" s="121"/>
      <c r="AP34" s="121"/>
      <c r="AQ34" s="121"/>
    </row>
    <row r="35" spans="1:43" ht="18" customHeight="1" x14ac:dyDescent="0.2">
      <c r="A35" s="731">
        <v>9</v>
      </c>
      <c r="B35" s="564" t="str">
        <f>LOOKUP(A35,Team_No,Team_Names_1)</f>
        <v>Aeolus-2</v>
      </c>
      <c r="C35" s="543" t="str">
        <f>'Boat allocation &amp; OOD'!G12</f>
        <v>H15</v>
      </c>
      <c r="D35" s="561" t="str">
        <f>IF(C35=0,"",LOOKUP(C35,Hobie_No,Sail_No))</f>
        <v>042</v>
      </c>
      <c r="E35" s="537"/>
      <c r="F35" s="210"/>
      <c r="G35" s="211"/>
      <c r="H35" s="212"/>
      <c r="I35" s="211"/>
      <c r="J35" s="561" t="s">
        <v>1047</v>
      </c>
      <c r="K35" s="688">
        <v>3</v>
      </c>
      <c r="L35" s="688">
        <v>5</v>
      </c>
      <c r="M35" s="689">
        <v>5</v>
      </c>
      <c r="N35" s="641">
        <f>SUM(K37:M38)</f>
        <v>13</v>
      </c>
      <c r="O35" s="213"/>
      <c r="P35" s="211"/>
      <c r="Q35" s="214"/>
      <c r="R35" s="211"/>
      <c r="S35" s="690">
        <v>6</v>
      </c>
      <c r="T35" s="690">
        <v>4</v>
      </c>
      <c r="U35" s="690">
        <v>3</v>
      </c>
      <c r="V35" s="695">
        <f>SUM(S37:U38)</f>
        <v>13</v>
      </c>
      <c r="W35" s="216"/>
      <c r="X35" s="217"/>
      <c r="Y35" s="217"/>
      <c r="Z35" s="217"/>
      <c r="AA35" s="217"/>
      <c r="AB35" s="217"/>
      <c r="AC35" s="218"/>
      <c r="AD35" s="329"/>
      <c r="AE35" s="722">
        <f>N35</f>
        <v>13</v>
      </c>
      <c r="AF35" s="725">
        <f t="shared" ref="AF35" si="26">V35</f>
        <v>13</v>
      </c>
      <c r="AG35" s="728">
        <f t="shared" ref="AG35" si="27">SUM(AD35:AF38)</f>
        <v>26</v>
      </c>
      <c r="AH35" s="704">
        <v>4</v>
      </c>
      <c r="AI35" s="671"/>
      <c r="AJ35" s="205"/>
      <c r="AK35" s="717" t="str">
        <f>IF(B35=0,"",LOOKUP(A35,Team_No,Team_Names_2))</f>
        <v>Aeolus-2</v>
      </c>
      <c r="AL35" s="718"/>
      <c r="AM35" s="121"/>
      <c r="AN35" s="121"/>
      <c r="AO35" s="121"/>
      <c r="AP35" s="121"/>
      <c r="AQ35" s="121"/>
    </row>
    <row r="36" spans="1:43" ht="18" customHeight="1" x14ac:dyDescent="0.25">
      <c r="A36" s="731"/>
      <c r="B36" s="565"/>
      <c r="C36" s="544"/>
      <c r="D36" s="562"/>
      <c r="E36" s="538"/>
      <c r="F36" s="186">
        <v>116</v>
      </c>
      <c r="G36" s="187" t="str">
        <f>IF(F36=0,"",LOOKUP(F36,Sailor_No,Sailor_Name))</f>
        <v>Joe Bildstein</v>
      </c>
      <c r="H36" s="193">
        <v>33</v>
      </c>
      <c r="I36" s="187" t="str">
        <f>IF(H36=0,"",LOOKUP(H36,Sailor_No,Sailor_Name))</f>
        <v>Chiara Cei</v>
      </c>
      <c r="J36" s="569"/>
      <c r="K36" s="681"/>
      <c r="L36" s="681"/>
      <c r="M36" s="683"/>
      <c r="N36" s="642"/>
      <c r="O36" s="202">
        <v>180</v>
      </c>
      <c r="P36" s="187" t="str">
        <f>IF(O36=0,"",LOOKUP(O36,Sailor_No,Sailor_Name))</f>
        <v>Michiel Nieuwenhuijs</v>
      </c>
      <c r="Q36" s="190">
        <v>130</v>
      </c>
      <c r="R36" s="187" t="str">
        <f>IF(Q36=0,"",LOOKUP(Q36,Sailor_No,Sailor_Name))</f>
        <v>Justus Konneker</v>
      </c>
      <c r="S36" s="691"/>
      <c r="T36" s="691"/>
      <c r="U36" s="691"/>
      <c r="V36" s="696" t="e">
        <f>SUM(#REF!)</f>
        <v>#REF!</v>
      </c>
      <c r="W36" s="546" t="str">
        <f>IF(E35="N",$H$53,IF(E36="Y",0,"-"))</f>
        <v>-</v>
      </c>
      <c r="X36" s="191"/>
      <c r="Y36" s="191"/>
      <c r="Z36" s="191"/>
      <c r="AA36" s="191"/>
      <c r="AB36" s="191"/>
      <c r="AC36" s="192"/>
      <c r="AD36" s="719">
        <f>SUM(W36:AC38)</f>
        <v>0</v>
      </c>
      <c r="AE36" s="723"/>
      <c r="AF36" s="726"/>
      <c r="AG36" s="729"/>
      <c r="AH36" s="705"/>
      <c r="AI36" s="672"/>
      <c r="AJ36" s="206"/>
      <c r="AK36" s="320" t="str">
        <f>G36</f>
        <v>Joe Bildstein</v>
      </c>
      <c r="AL36" s="321" t="str">
        <f>P36</f>
        <v>Michiel Nieuwenhuijs</v>
      </c>
      <c r="AM36" s="121"/>
      <c r="AN36" s="121"/>
      <c r="AO36" s="121"/>
      <c r="AP36" s="121"/>
      <c r="AQ36" s="121"/>
    </row>
    <row r="37" spans="1:43" ht="18" customHeight="1" x14ac:dyDescent="0.25">
      <c r="A37" s="731"/>
      <c r="B37" s="565"/>
      <c r="C37" s="544"/>
      <c r="D37" s="562"/>
      <c r="E37" s="538"/>
      <c r="F37" s="186"/>
      <c r="G37" s="187" t="str">
        <f>IF(F37=0,"",LOOKUP(F37,Sailor_No,Sailor_Name))</f>
        <v/>
      </c>
      <c r="H37" s="193"/>
      <c r="I37" s="187" t="str">
        <f>IF(H37=0,"",LOOKUP(H37,Sailor_No,Sailor_Name))</f>
        <v/>
      </c>
      <c r="J37" s="567" t="s">
        <v>456</v>
      </c>
      <c r="K37" s="644">
        <f>IF(K35&lt;=15,K35,LOOKUP(K35,$I$53:$I$62,$L$53:$L$62))</f>
        <v>3</v>
      </c>
      <c r="L37" s="644">
        <f>IF(L35&lt;=15,L35,LOOKUP(L35,$I$53:$I$62,$L$53:$L$62))</f>
        <v>5</v>
      </c>
      <c r="M37" s="678">
        <f>IF(M35&lt;=15,M35,LOOKUP(M35,$I$53:$I$62,$L$53:$L$62))</f>
        <v>5</v>
      </c>
      <c r="N37" s="642"/>
      <c r="O37" s="202"/>
      <c r="P37" s="187" t="str">
        <f>IF(O37=0,"",LOOKUP(O37,Sailor_No,Sailor_Name))</f>
        <v/>
      </c>
      <c r="Q37" s="190"/>
      <c r="R37" s="187" t="str">
        <f>IF(Q37=0,"",LOOKUP(Q37,Sailor_No,Sailor_Name))</f>
        <v/>
      </c>
      <c r="S37" s="666">
        <f>IF(S35&lt;=15,S35,LOOKUP(S35,$I$53:$I$62,$L$53:$L$62))</f>
        <v>6</v>
      </c>
      <c r="T37" s="666">
        <f>IF(T35&lt;=15,T35,LOOKUP(T35,$I$53:$I$62,$L$53:$L$62))</f>
        <v>4</v>
      </c>
      <c r="U37" s="666">
        <f>IF(U35&lt;=15,U35,LOOKUP(U35,$I$53:$I$62,$L$53:$L$62))</f>
        <v>3</v>
      </c>
      <c r="V37" s="696"/>
      <c r="W37" s="547"/>
      <c r="X37" s="191"/>
      <c r="Y37" s="191"/>
      <c r="Z37" s="191"/>
      <c r="AA37" s="191"/>
      <c r="AB37" s="191"/>
      <c r="AC37" s="192"/>
      <c r="AD37" s="720"/>
      <c r="AE37" s="723"/>
      <c r="AF37" s="726"/>
      <c r="AG37" s="729"/>
      <c r="AH37" s="705"/>
      <c r="AI37" s="672"/>
      <c r="AJ37" s="206"/>
      <c r="AK37" s="322" t="str">
        <f>G37</f>
        <v/>
      </c>
      <c r="AL37" s="323" t="str">
        <f>P37</f>
        <v/>
      </c>
      <c r="AM37" s="121"/>
      <c r="AN37" s="121"/>
      <c r="AO37" s="121"/>
      <c r="AP37" s="121"/>
      <c r="AQ37" s="121"/>
    </row>
    <row r="38" spans="1:43" ht="18" customHeight="1" thickBot="1" x14ac:dyDescent="0.3">
      <c r="A38" s="731"/>
      <c r="B38" s="566"/>
      <c r="C38" s="545"/>
      <c r="D38" s="563"/>
      <c r="E38" s="539"/>
      <c r="F38" s="186"/>
      <c r="G38" s="187" t="str">
        <f>IF(F38=0,"",LOOKUP(F38,Sailor_No,Sailor_Name))</f>
        <v/>
      </c>
      <c r="H38" s="193"/>
      <c r="I38" s="187" t="str">
        <f>IF(H38=0,"",LOOKUP(H38,Sailor_No,Sailor_Name))</f>
        <v/>
      </c>
      <c r="J38" s="568"/>
      <c r="K38" s="645"/>
      <c r="L38" s="645"/>
      <c r="M38" s="668"/>
      <c r="N38" s="643"/>
      <c r="O38" s="202"/>
      <c r="P38" s="187" t="str">
        <f>IF(O38=0,"",LOOKUP(O38,Sailor_No,Sailor_Name))</f>
        <v/>
      </c>
      <c r="Q38" s="190"/>
      <c r="R38" s="187" t="str">
        <f>IF(Q38=0,"",LOOKUP(Q38,Sailor_No,Sailor_Name))</f>
        <v/>
      </c>
      <c r="S38" s="645"/>
      <c r="T38" s="645"/>
      <c r="U38" s="645"/>
      <c r="V38" s="697"/>
      <c r="W38" s="548"/>
      <c r="X38" s="191"/>
      <c r="Y38" s="191"/>
      <c r="Z38" s="191"/>
      <c r="AA38" s="191"/>
      <c r="AB38" s="191"/>
      <c r="AC38" s="192"/>
      <c r="AD38" s="733"/>
      <c r="AE38" s="724"/>
      <c r="AF38" s="727"/>
      <c r="AG38" s="730"/>
      <c r="AH38" s="706"/>
      <c r="AI38" s="676"/>
      <c r="AJ38" s="206"/>
      <c r="AK38" s="327" t="str">
        <f>G38</f>
        <v/>
      </c>
      <c r="AL38" s="328" t="str">
        <f>P38</f>
        <v/>
      </c>
      <c r="AM38" s="121"/>
      <c r="AN38" s="121"/>
      <c r="AO38" s="121"/>
      <c r="AP38" s="121"/>
      <c r="AQ38" s="121"/>
    </row>
    <row r="39" spans="1:43" ht="18" customHeight="1" x14ac:dyDescent="0.2">
      <c r="A39" s="731">
        <v>10</v>
      </c>
      <c r="B39" s="564" t="str">
        <f>LOOKUP(A39,Team_No,Team_Names_1)</f>
        <v>Spare-1</v>
      </c>
      <c r="C39" s="543" t="s">
        <v>1072</v>
      </c>
      <c r="D39" s="561" t="str">
        <f>IF(C39=0,"",LOOKUP(C39,Hobie_No,Sail_No))</f>
        <v>680</v>
      </c>
      <c r="E39" s="537"/>
      <c r="F39" s="210"/>
      <c r="G39" s="211"/>
      <c r="H39" s="212"/>
      <c r="I39" s="211"/>
      <c r="J39" s="561" t="s">
        <v>1047</v>
      </c>
      <c r="K39" s="688" t="s">
        <v>474</v>
      </c>
      <c r="L39" s="689"/>
      <c r="M39" s="689"/>
      <c r="N39" s="641">
        <f>SUM(K41:M42)</f>
        <v>100</v>
      </c>
      <c r="O39" s="213"/>
      <c r="P39" s="211"/>
      <c r="Q39" s="214"/>
      <c r="R39" s="211"/>
      <c r="S39" s="690"/>
      <c r="T39" s="690"/>
      <c r="U39" s="690"/>
      <c r="V39" s="695">
        <f>SUM(S41:U42)</f>
        <v>0</v>
      </c>
      <c r="W39" s="216"/>
      <c r="X39" s="217"/>
      <c r="Y39" s="217"/>
      <c r="Z39" s="217"/>
      <c r="AA39" s="217"/>
      <c r="AB39" s="217"/>
      <c r="AC39" s="218"/>
      <c r="AD39" s="329"/>
      <c r="AE39" s="722">
        <f>N39</f>
        <v>100</v>
      </c>
      <c r="AF39" s="725">
        <f t="shared" ref="AF39" si="28">V39</f>
        <v>0</v>
      </c>
      <c r="AG39" s="728">
        <f t="shared" ref="AG39" si="29">SUM(AD39:AF42)</f>
        <v>100</v>
      </c>
      <c r="AH39" s="704" t="str">
        <f>IF(AG39&gt;99,"-",(RANK(AG39,$AG$3:$AG$50,1)))</f>
        <v>-</v>
      </c>
      <c r="AI39" s="671"/>
      <c r="AJ39" s="205"/>
      <c r="AK39" s="717" t="str">
        <f>IF(B39=0,"",LOOKUP(A39,Team_No,Team_Names_2))</f>
        <v>Spare-1</v>
      </c>
      <c r="AL39" s="718"/>
      <c r="AM39" s="121"/>
      <c r="AN39" s="121"/>
      <c r="AO39" s="121"/>
      <c r="AP39" s="121"/>
      <c r="AQ39" s="121"/>
    </row>
    <row r="40" spans="1:43" ht="18" customHeight="1" x14ac:dyDescent="0.25">
      <c r="A40" s="731"/>
      <c r="B40" s="565"/>
      <c r="C40" s="544"/>
      <c r="D40" s="562"/>
      <c r="E40" s="538"/>
      <c r="F40" s="186"/>
      <c r="G40" s="187" t="str">
        <f>IF(F40=0,"",LOOKUP(F40,Sailor_No,Sailor_Name))</f>
        <v/>
      </c>
      <c r="H40" s="193"/>
      <c r="I40" s="187" t="str">
        <f>IF(H40=0,"",LOOKUP(H40,Sailor_No,Sailor_Name))</f>
        <v/>
      </c>
      <c r="J40" s="569"/>
      <c r="K40" s="681"/>
      <c r="L40" s="683"/>
      <c r="M40" s="683"/>
      <c r="N40" s="642"/>
      <c r="O40" s="202"/>
      <c r="P40" s="187" t="str">
        <f>IF(O40=0,"",LOOKUP(O40,Sailor_No,Sailor_Name))</f>
        <v/>
      </c>
      <c r="Q40" s="190"/>
      <c r="R40" s="187" t="str">
        <f>IF(Q40=0,"",LOOKUP(Q40,Sailor_No,Sailor_Name))</f>
        <v/>
      </c>
      <c r="S40" s="691"/>
      <c r="T40" s="691"/>
      <c r="U40" s="691"/>
      <c r="V40" s="696" t="e">
        <f>SUM(#REF!)</f>
        <v>#REF!</v>
      </c>
      <c r="W40" s="546" t="str">
        <f>IF(E39="N",$H$53,IF(E40="Y",0,"-"))</f>
        <v>-</v>
      </c>
      <c r="X40" s="191"/>
      <c r="Y40" s="191"/>
      <c r="Z40" s="191"/>
      <c r="AA40" s="191"/>
      <c r="AB40" s="191"/>
      <c r="AC40" s="192"/>
      <c r="AD40" s="719">
        <f>SUM(W40:AC42)</f>
        <v>0</v>
      </c>
      <c r="AE40" s="723"/>
      <c r="AF40" s="726"/>
      <c r="AG40" s="729"/>
      <c r="AH40" s="705"/>
      <c r="AI40" s="672"/>
      <c r="AJ40" s="206"/>
      <c r="AK40" s="320" t="str">
        <f>G40</f>
        <v/>
      </c>
      <c r="AL40" s="321" t="str">
        <f>P40</f>
        <v/>
      </c>
      <c r="AM40" s="114"/>
      <c r="AN40" s="114"/>
      <c r="AO40" s="114"/>
      <c r="AP40" s="114"/>
      <c r="AQ40" s="114"/>
    </row>
    <row r="41" spans="1:43" ht="18" customHeight="1" x14ac:dyDescent="0.25">
      <c r="A41" s="731"/>
      <c r="B41" s="565"/>
      <c r="C41" s="544"/>
      <c r="D41" s="562"/>
      <c r="E41" s="538"/>
      <c r="F41" s="186"/>
      <c r="G41" s="187" t="str">
        <f>IF(F41=0,"",LOOKUP(F41,Sailor_No,Sailor_Name))</f>
        <v/>
      </c>
      <c r="H41" s="193"/>
      <c r="I41" s="187" t="str">
        <f>IF(H41=0,"",LOOKUP(H41,Sailor_No,Sailor_Name))</f>
        <v/>
      </c>
      <c r="J41" s="567" t="s">
        <v>456</v>
      </c>
      <c r="K41" s="644">
        <f>IF(K39&lt;=15,K39,LOOKUP(K39,$I$53:$I$62,$L$53:$L$62))</f>
        <v>100</v>
      </c>
      <c r="L41" s="644">
        <f>IF(L39&lt;=15,L39,LOOKUP(L39,$I$53:$I$62,$L$53:$L$62))</f>
        <v>0</v>
      </c>
      <c r="M41" s="678">
        <f>IF(M39&lt;=15,M39,LOOKUP(M39,$I$53:$I$62,$L$53:$L$62))</f>
        <v>0</v>
      </c>
      <c r="N41" s="642"/>
      <c r="O41" s="202"/>
      <c r="P41" s="187" t="str">
        <f>IF(O41=0,"",LOOKUP(O41,Sailor_No,Sailor_Name))</f>
        <v/>
      </c>
      <c r="Q41" s="190"/>
      <c r="R41" s="187" t="str">
        <f>IF(Q41=0,"",LOOKUP(Q41,Sailor_No,Sailor_Name))</f>
        <v/>
      </c>
      <c r="S41" s="666">
        <f>IF(S39&lt;=15,S39,LOOKUP(S39,$I$53:$I$62,$L$53:$L$62))</f>
        <v>0</v>
      </c>
      <c r="T41" s="666">
        <f>IF(T40&lt;=15,T40,LOOKUP(T40,$I$53:$I$62,$L$53:$L$62))</f>
        <v>0</v>
      </c>
      <c r="U41" s="666">
        <f>IF(U40&lt;=15,U40,LOOKUP(U40,$I$53:$I$62,$L$53:$L$62))</f>
        <v>0</v>
      </c>
      <c r="V41" s="696"/>
      <c r="W41" s="547"/>
      <c r="X41" s="191"/>
      <c r="Y41" s="191"/>
      <c r="Z41" s="191"/>
      <c r="AA41" s="191"/>
      <c r="AB41" s="191"/>
      <c r="AC41" s="192"/>
      <c r="AD41" s="720"/>
      <c r="AE41" s="723"/>
      <c r="AF41" s="726"/>
      <c r="AG41" s="729"/>
      <c r="AH41" s="705"/>
      <c r="AI41" s="672"/>
      <c r="AJ41" s="206"/>
      <c r="AK41" s="322" t="str">
        <f>G41</f>
        <v/>
      </c>
      <c r="AL41" s="323" t="str">
        <f>P41</f>
        <v/>
      </c>
      <c r="AM41" s="121"/>
      <c r="AN41" s="114"/>
      <c r="AO41" s="114"/>
      <c r="AP41" s="114"/>
      <c r="AQ41" s="114"/>
    </row>
    <row r="42" spans="1:43" ht="18" customHeight="1" thickBot="1" x14ac:dyDescent="0.3">
      <c r="A42" s="731"/>
      <c r="B42" s="566"/>
      <c r="C42" s="545"/>
      <c r="D42" s="563"/>
      <c r="E42" s="539"/>
      <c r="F42" s="194"/>
      <c r="G42" s="187" t="str">
        <f>IF(F42=0,"",LOOKUP(F42,Sailor_No,Sailor_Name))</f>
        <v/>
      </c>
      <c r="H42" s="196"/>
      <c r="I42" s="187" t="str">
        <f>IF(H42=0,"",LOOKUP(H42,Sailor_No,Sailor_Name))</f>
        <v/>
      </c>
      <c r="J42" s="568"/>
      <c r="K42" s="645"/>
      <c r="L42" s="645"/>
      <c r="M42" s="668"/>
      <c r="N42" s="643"/>
      <c r="O42" s="223"/>
      <c r="P42" s="187" t="str">
        <f>IF(O42=0,"",LOOKUP(O42,Sailor_No,Sailor_Name))</f>
        <v/>
      </c>
      <c r="Q42" s="198"/>
      <c r="R42" s="187" t="str">
        <f>IF(Q42=0,"",LOOKUP(Q42,Sailor_No,Sailor_Name))</f>
        <v/>
      </c>
      <c r="S42" s="645"/>
      <c r="T42" s="645"/>
      <c r="U42" s="645"/>
      <c r="V42" s="697"/>
      <c r="W42" s="548"/>
      <c r="X42" s="199"/>
      <c r="Y42" s="199"/>
      <c r="Z42" s="199"/>
      <c r="AA42" s="199"/>
      <c r="AB42" s="199"/>
      <c r="AC42" s="200"/>
      <c r="AD42" s="734"/>
      <c r="AE42" s="724"/>
      <c r="AF42" s="727"/>
      <c r="AG42" s="730"/>
      <c r="AH42" s="706"/>
      <c r="AI42" s="676"/>
      <c r="AJ42" s="206"/>
      <c r="AK42" s="324" t="str">
        <f>G42</f>
        <v/>
      </c>
      <c r="AL42" s="325" t="str">
        <f>P42</f>
        <v/>
      </c>
      <c r="AM42" s="121"/>
      <c r="AN42" s="114"/>
      <c r="AO42" s="114"/>
      <c r="AP42" s="114"/>
      <c r="AQ42" s="114"/>
    </row>
    <row r="43" spans="1:43" ht="18" customHeight="1" x14ac:dyDescent="0.2">
      <c r="A43" s="731">
        <v>11</v>
      </c>
      <c r="B43" s="564" t="str">
        <f>LOOKUP(A43,Team_No,Team_Names_1)</f>
        <v>Spare-2</v>
      </c>
      <c r="C43" s="543">
        <f>'[1]Boat allocation &amp; OOD'!L14</f>
        <v>0</v>
      </c>
      <c r="D43" s="561" t="str">
        <f>IF(C43=0,"",LOOKUP(C43,Hobie_No,Sail_No))</f>
        <v/>
      </c>
      <c r="E43" s="537"/>
      <c r="F43" s="210"/>
      <c r="G43" s="211"/>
      <c r="H43" s="212"/>
      <c r="I43" s="211"/>
      <c r="J43" s="561" t="s">
        <v>1047</v>
      </c>
      <c r="K43" s="680" t="s">
        <v>474</v>
      </c>
      <c r="L43" s="682"/>
      <c r="M43" s="682"/>
      <c r="N43" s="641">
        <f>SUM(K45:M46)</f>
        <v>100</v>
      </c>
      <c r="O43" s="213"/>
      <c r="P43" s="211"/>
      <c r="Q43" s="214"/>
      <c r="R43" s="211"/>
      <c r="S43" s="690"/>
      <c r="T43" s="690"/>
      <c r="U43" s="690"/>
      <c r="V43" s="695">
        <f>SUM(S45:U46)</f>
        <v>0</v>
      </c>
      <c r="W43" s="216"/>
      <c r="X43" s="217"/>
      <c r="Y43" s="217"/>
      <c r="Z43" s="217"/>
      <c r="AA43" s="217"/>
      <c r="AB43" s="217"/>
      <c r="AC43" s="218"/>
      <c r="AD43" s="329"/>
      <c r="AE43" s="722">
        <f>N43</f>
        <v>100</v>
      </c>
      <c r="AF43" s="725">
        <f t="shared" ref="AF43" si="30">V43</f>
        <v>0</v>
      </c>
      <c r="AG43" s="728">
        <f t="shared" ref="AG43" si="31">SUM(AD43:AF46)</f>
        <v>100</v>
      </c>
      <c r="AH43" s="704" t="str">
        <f t="shared" ref="AH43" si="32">IF(AG43&gt;99,"-",(RANK(AG43,$AG$3:$AG$50,1)))</f>
        <v>-</v>
      </c>
      <c r="AI43" s="671"/>
      <c r="AJ43" s="205"/>
      <c r="AK43" s="717" t="str">
        <f>IF(B43=0,"",LOOKUP(A43,Team_No,Team_Names_2))</f>
        <v>Spare-2</v>
      </c>
      <c r="AL43" s="718"/>
      <c r="AM43" s="114"/>
      <c r="AN43" s="114"/>
      <c r="AO43" s="114"/>
      <c r="AP43" s="114"/>
      <c r="AQ43" s="114"/>
    </row>
    <row r="44" spans="1:43" ht="18" customHeight="1" x14ac:dyDescent="0.25">
      <c r="A44" s="731"/>
      <c r="B44" s="565"/>
      <c r="C44" s="544"/>
      <c r="D44" s="562"/>
      <c r="E44" s="538"/>
      <c r="F44" s="186"/>
      <c r="G44" s="187" t="str">
        <f>IF(F44=0,"",LOOKUP(F44,Sailor_No,Sailor_Name))</f>
        <v/>
      </c>
      <c r="H44" s="193"/>
      <c r="I44" s="187" t="str">
        <f>IF(H44=0,"",LOOKUP(H44,Sailor_No,Sailor_Name))</f>
        <v/>
      </c>
      <c r="J44" s="569"/>
      <c r="K44" s="681"/>
      <c r="L44" s="683"/>
      <c r="M44" s="683"/>
      <c r="N44" s="642"/>
      <c r="O44" s="202"/>
      <c r="P44" s="187" t="str">
        <f>IF(O44=0,"",LOOKUP(O44,Sailor_No,Sailor_Name))</f>
        <v/>
      </c>
      <c r="Q44" s="190"/>
      <c r="R44" s="187" t="str">
        <f>IF(Q44=0,"",LOOKUP(Q44,Sailor_No,Sailor_Name))</f>
        <v/>
      </c>
      <c r="S44" s="691"/>
      <c r="T44" s="691"/>
      <c r="U44" s="691"/>
      <c r="V44" s="696" t="e">
        <f>SUM(#REF!)</f>
        <v>#REF!</v>
      </c>
      <c r="W44" s="546" t="str">
        <f>IF(E43="N",$H$53,IF(E44="Y",0,"-"))</f>
        <v>-</v>
      </c>
      <c r="X44" s="191"/>
      <c r="Y44" s="191"/>
      <c r="Z44" s="191"/>
      <c r="AA44" s="191"/>
      <c r="AB44" s="191"/>
      <c r="AC44" s="192"/>
      <c r="AD44" s="719">
        <f>SUM(W44:AC46)</f>
        <v>0</v>
      </c>
      <c r="AE44" s="723"/>
      <c r="AF44" s="726"/>
      <c r="AG44" s="729"/>
      <c r="AH44" s="705"/>
      <c r="AI44" s="672"/>
      <c r="AJ44" s="206"/>
      <c r="AK44" s="320" t="str">
        <f>G44</f>
        <v/>
      </c>
      <c r="AL44" s="321" t="str">
        <f>P44</f>
        <v/>
      </c>
      <c r="AM44" s="114"/>
      <c r="AN44" s="114"/>
      <c r="AO44" s="114"/>
      <c r="AP44" s="114"/>
      <c r="AQ44" s="114"/>
    </row>
    <row r="45" spans="1:43" ht="18" customHeight="1" x14ac:dyDescent="0.25">
      <c r="A45" s="731"/>
      <c r="B45" s="565"/>
      <c r="C45" s="544"/>
      <c r="D45" s="562"/>
      <c r="E45" s="538"/>
      <c r="F45" s="186"/>
      <c r="G45" s="187" t="str">
        <f>IF(F45=0,"",LOOKUP(F45,Sailor_No,Sailor_Name))</f>
        <v/>
      </c>
      <c r="H45" s="193"/>
      <c r="I45" s="187" t="str">
        <f>IF(H45=0,"",LOOKUP(H45,Sailor_No,Sailor_Name))</f>
        <v/>
      </c>
      <c r="J45" s="567" t="s">
        <v>456</v>
      </c>
      <c r="K45" s="644">
        <f>IF(K43&lt;=15,K43,LOOKUP(K43,$I$53:$I$62,$L$53:$L$62))</f>
        <v>100</v>
      </c>
      <c r="L45" s="644">
        <f>IF(L44&lt;=15,L44,LOOKUP(L44,$I$53:$I$62,$L$53:$L$62))</f>
        <v>0</v>
      </c>
      <c r="M45" s="644">
        <f>IF(M44&lt;=15,M44,LOOKUP(M44,$I$53:$I$62,$L$53:$L$62))</f>
        <v>0</v>
      </c>
      <c r="N45" s="642"/>
      <c r="O45" s="202"/>
      <c r="P45" s="187" t="str">
        <f>IF(O45=0,"",LOOKUP(O45,Sailor_No,Sailor_Name))</f>
        <v/>
      </c>
      <c r="Q45" s="190"/>
      <c r="R45" s="187" t="str">
        <f>IF(Q45=0,"",LOOKUP(Q45,Sailor_No,Sailor_Name))</f>
        <v/>
      </c>
      <c r="S45" s="666">
        <f>IF(S43&lt;=15,S43,LOOKUP(S43,$I$53:$I$62,$L$53:$L$62))</f>
        <v>0</v>
      </c>
      <c r="T45" s="666">
        <f>IF(T44&lt;=15,T44,LOOKUP(T44,$I$53:$I$62,$L$53:$L$62))</f>
        <v>0</v>
      </c>
      <c r="U45" s="666">
        <f>IF(U44&lt;=15,U44,LOOKUP(U44,$I$53:$I$62,$L$53:$L$62))</f>
        <v>0</v>
      </c>
      <c r="V45" s="696"/>
      <c r="W45" s="547"/>
      <c r="X45" s="191"/>
      <c r="Y45" s="191"/>
      <c r="Z45" s="191"/>
      <c r="AA45" s="191"/>
      <c r="AB45" s="191"/>
      <c r="AC45" s="192"/>
      <c r="AD45" s="720"/>
      <c r="AE45" s="723"/>
      <c r="AF45" s="726"/>
      <c r="AG45" s="729"/>
      <c r="AH45" s="705"/>
      <c r="AI45" s="672"/>
      <c r="AJ45" s="206"/>
      <c r="AK45" s="322" t="str">
        <f>G45</f>
        <v/>
      </c>
      <c r="AL45" s="323" t="str">
        <f>P45</f>
        <v/>
      </c>
      <c r="AM45" s="121"/>
      <c r="AN45" s="114"/>
      <c r="AO45" s="114"/>
      <c r="AP45" s="114"/>
      <c r="AQ45" s="114"/>
    </row>
    <row r="46" spans="1:43" ht="18" customHeight="1" thickBot="1" x14ac:dyDescent="0.3">
      <c r="A46" s="731"/>
      <c r="B46" s="566"/>
      <c r="C46" s="545"/>
      <c r="D46" s="563"/>
      <c r="E46" s="539"/>
      <c r="F46" s="186"/>
      <c r="G46" s="187" t="str">
        <f>IF(F46=0,"",LOOKUP(F46,Sailor_No,Sailor_Name))</f>
        <v/>
      </c>
      <c r="H46" s="193"/>
      <c r="I46" s="187" t="str">
        <f>IF(H46=0,"",LOOKUP(H46,Sailor_No,Sailor_Name))</f>
        <v/>
      </c>
      <c r="J46" s="568"/>
      <c r="K46" s="679"/>
      <c r="L46" s="679"/>
      <c r="M46" s="679"/>
      <c r="N46" s="643"/>
      <c r="O46" s="202"/>
      <c r="P46" s="187" t="str">
        <f>IF(O46=0,"",LOOKUP(O46,Sailor_No,Sailor_Name))</f>
        <v/>
      </c>
      <c r="Q46" s="190"/>
      <c r="R46" s="187" t="str">
        <f>IF(Q46=0,"",LOOKUP(Q46,Sailor_No,Sailor_Name))</f>
        <v/>
      </c>
      <c r="S46" s="645"/>
      <c r="T46" s="645"/>
      <c r="U46" s="645"/>
      <c r="V46" s="697"/>
      <c r="W46" s="548"/>
      <c r="X46" s="191"/>
      <c r="Y46" s="191"/>
      <c r="Z46" s="191"/>
      <c r="AA46" s="191"/>
      <c r="AB46" s="191"/>
      <c r="AC46" s="192"/>
      <c r="AD46" s="733"/>
      <c r="AE46" s="724"/>
      <c r="AF46" s="727"/>
      <c r="AG46" s="730"/>
      <c r="AH46" s="706"/>
      <c r="AI46" s="676"/>
      <c r="AJ46" s="206"/>
      <c r="AK46" s="327" t="str">
        <f>G46</f>
        <v/>
      </c>
      <c r="AL46" s="328" t="str">
        <f>P46</f>
        <v/>
      </c>
      <c r="AM46" s="114"/>
      <c r="AN46" s="114"/>
      <c r="AO46" s="114"/>
      <c r="AP46" s="114"/>
      <c r="AQ46" s="114"/>
    </row>
    <row r="47" spans="1:43" ht="18" customHeight="1" x14ac:dyDescent="0.2">
      <c r="A47" s="731">
        <v>12</v>
      </c>
      <c r="B47" s="564" t="str">
        <f>LOOKUP(A47,Team_No,Team_Names_1)</f>
        <v>Spare-3</v>
      </c>
      <c r="C47" s="543">
        <f>'[1]Boat allocation &amp; OOD'!L16</f>
        <v>0</v>
      </c>
      <c r="D47" s="561" t="str">
        <f>IF(C47=0,"",LOOKUP(C47,Hobie_No,Sail_No))</f>
        <v/>
      </c>
      <c r="E47" s="537"/>
      <c r="F47" s="210"/>
      <c r="G47" s="211"/>
      <c r="H47" s="212"/>
      <c r="I47" s="211"/>
      <c r="J47" s="561" t="s">
        <v>1047</v>
      </c>
      <c r="K47" s="680" t="s">
        <v>474</v>
      </c>
      <c r="L47" s="682"/>
      <c r="M47" s="295"/>
      <c r="N47" s="641">
        <f>SUM(K49:M50)</f>
        <v>100</v>
      </c>
      <c r="O47" s="213"/>
      <c r="P47" s="211"/>
      <c r="Q47" s="214"/>
      <c r="R47" s="211"/>
      <c r="S47" s="690"/>
      <c r="T47" s="690"/>
      <c r="U47" s="690"/>
      <c r="V47" s="695">
        <f>SUM(S49:U50)</f>
        <v>0</v>
      </c>
      <c r="W47" s="216"/>
      <c r="X47" s="217"/>
      <c r="Y47" s="217"/>
      <c r="Z47" s="217"/>
      <c r="AA47" s="217"/>
      <c r="AB47" s="217"/>
      <c r="AC47" s="218"/>
      <c r="AD47" s="329"/>
      <c r="AE47" s="722">
        <f>N47</f>
        <v>100</v>
      </c>
      <c r="AF47" s="725">
        <f t="shared" ref="AF47" si="33">V47</f>
        <v>0</v>
      </c>
      <c r="AG47" s="728">
        <f t="shared" ref="AG47" si="34">SUM(AD47:AF50)</f>
        <v>100</v>
      </c>
      <c r="AH47" s="704" t="str">
        <f t="shared" ref="AH47" si="35">IF(AG47&gt;99,"-",(RANK(AG47,$AG$3:$AG$50,1)))</f>
        <v>-</v>
      </c>
      <c r="AI47" s="671"/>
      <c r="AJ47" s="205"/>
      <c r="AK47" s="717" t="str">
        <f>IF(B47=0,"",LOOKUP(A47,Team_No,Team_Names_2))</f>
        <v>Spare-3</v>
      </c>
      <c r="AL47" s="718"/>
      <c r="AM47" s="114"/>
      <c r="AN47" s="114"/>
      <c r="AO47" s="114"/>
      <c r="AP47" s="114"/>
      <c r="AQ47" s="114"/>
    </row>
    <row r="48" spans="1:43" ht="18" customHeight="1" x14ac:dyDescent="0.25">
      <c r="A48" s="731"/>
      <c r="B48" s="565"/>
      <c r="C48" s="544"/>
      <c r="D48" s="562"/>
      <c r="E48" s="538"/>
      <c r="F48" s="186"/>
      <c r="G48" s="187" t="str">
        <f>IF(F48=0,"",LOOKUP(F48,Sailor_No,Sailor_Name))</f>
        <v/>
      </c>
      <c r="H48" s="193"/>
      <c r="I48" s="187" t="str">
        <f>IF(H48=0,"",LOOKUP(H48,Sailor_No,Sailor_Name))</f>
        <v/>
      </c>
      <c r="J48" s="569"/>
      <c r="K48" s="681"/>
      <c r="L48" s="683"/>
      <c r="M48" s="296"/>
      <c r="N48" s="642"/>
      <c r="O48" s="202"/>
      <c r="P48" s="187" t="str">
        <f>IF(O48=0,"",LOOKUP(O48,Sailor_No,Sailor_Name))</f>
        <v/>
      </c>
      <c r="Q48" s="190"/>
      <c r="R48" s="187" t="str">
        <f>IF(Q48=0,"",LOOKUP(Q48,Sailor_No,Sailor_Name))</f>
        <v/>
      </c>
      <c r="S48" s="691"/>
      <c r="T48" s="691"/>
      <c r="U48" s="691"/>
      <c r="V48" s="696" t="e">
        <f>SUM(#REF!)</f>
        <v>#REF!</v>
      </c>
      <c r="W48" s="546" t="str">
        <f>IF(E47="N",$H$53,IF(E48="Y",0,"-"))</f>
        <v>-</v>
      </c>
      <c r="X48" s="191"/>
      <c r="Y48" s="191"/>
      <c r="Z48" s="191"/>
      <c r="AA48" s="191"/>
      <c r="AB48" s="191"/>
      <c r="AC48" s="192"/>
      <c r="AD48" s="719">
        <f>SUM(W48:AC50)</f>
        <v>0</v>
      </c>
      <c r="AE48" s="723"/>
      <c r="AF48" s="726"/>
      <c r="AG48" s="729"/>
      <c r="AH48" s="705"/>
      <c r="AI48" s="672"/>
      <c r="AJ48" s="206"/>
      <c r="AK48" s="320" t="str">
        <f>G48</f>
        <v/>
      </c>
      <c r="AL48" s="321" t="str">
        <f>P48</f>
        <v/>
      </c>
      <c r="AM48" s="114"/>
      <c r="AN48" s="114"/>
      <c r="AO48" s="114"/>
      <c r="AP48" s="114"/>
      <c r="AQ48" s="114"/>
    </row>
    <row r="49" spans="1:259" ht="18" customHeight="1" x14ac:dyDescent="0.25">
      <c r="A49" s="731"/>
      <c r="B49" s="565"/>
      <c r="C49" s="544"/>
      <c r="D49" s="562"/>
      <c r="E49" s="538"/>
      <c r="F49" s="186"/>
      <c r="G49" s="187" t="str">
        <f>IF(F49=0,"",LOOKUP(F49,Sailor_No,Sailor_Name))</f>
        <v/>
      </c>
      <c r="H49" s="193"/>
      <c r="I49" s="187" t="str">
        <f>IF(H49=0,"",LOOKUP(H49,Sailor_No,Sailor_Name))</f>
        <v/>
      </c>
      <c r="J49" s="567" t="s">
        <v>456</v>
      </c>
      <c r="K49" s="644">
        <f>IF(K47&lt;=15,K47,LOOKUP(K47,$I$53:$I$62,$L$53:$L$62))</f>
        <v>100</v>
      </c>
      <c r="L49" s="644">
        <f>IF(L48&lt;=15,L48,LOOKUP(L48,$I$53:$I$62,$L$53:$L$62))</f>
        <v>0</v>
      </c>
      <c r="M49" s="644">
        <f>IF(M48&lt;=15,M48,LOOKUP(M48,$I$53:$I$62,$L$53:$L$62))</f>
        <v>0</v>
      </c>
      <c r="N49" s="642"/>
      <c r="O49" s="202"/>
      <c r="P49" s="187" t="str">
        <f>IF(O49=0,"",LOOKUP(O49,Sailor_No,Sailor_Name))</f>
        <v/>
      </c>
      <c r="Q49" s="190"/>
      <c r="R49" s="187" t="str">
        <f>IF(Q49=0,"",LOOKUP(Q49,Sailor_No,Sailor_Name))</f>
        <v/>
      </c>
      <c r="S49" s="666">
        <f>IF(S47&lt;=15,S47,LOOKUP(S47,$I$53:$I$62,$L$53:$L$62))</f>
        <v>0</v>
      </c>
      <c r="T49" s="666">
        <f>IF(T48&lt;=15,T48,LOOKUP(T48,$I$53:$I$62,$L$53:$L$62))</f>
        <v>0</v>
      </c>
      <c r="U49" s="666">
        <f>IF(U48&lt;=15,U48,LOOKUP(U48,$I$53:$I$62,$L$53:$L$62))</f>
        <v>0</v>
      </c>
      <c r="V49" s="696"/>
      <c r="W49" s="547"/>
      <c r="X49" s="191"/>
      <c r="Y49" s="191"/>
      <c r="Z49" s="191"/>
      <c r="AA49" s="191"/>
      <c r="AB49" s="191"/>
      <c r="AC49" s="761"/>
      <c r="AD49" s="720"/>
      <c r="AE49" s="723"/>
      <c r="AF49" s="726"/>
      <c r="AG49" s="729"/>
      <c r="AH49" s="705"/>
      <c r="AI49" s="672"/>
      <c r="AJ49" s="206"/>
      <c r="AK49" s="322" t="str">
        <f>G49</f>
        <v/>
      </c>
      <c r="AL49" s="323" t="str">
        <f>P49</f>
        <v/>
      </c>
      <c r="AM49" s="121"/>
      <c r="AN49" s="114"/>
      <c r="AO49" s="114"/>
      <c r="AP49" s="114"/>
      <c r="AQ49" s="114"/>
    </row>
    <row r="50" spans="1:259" ht="18" customHeight="1" thickBot="1" x14ac:dyDescent="0.3">
      <c r="A50" s="731"/>
      <c r="B50" s="566"/>
      <c r="C50" s="545"/>
      <c r="D50" s="634"/>
      <c r="E50" s="732"/>
      <c r="F50" s="194"/>
      <c r="G50" s="195" t="str">
        <f>IF(F50=0,"",LOOKUP(F50,Sailor_No,Sailor_Name))</f>
        <v/>
      </c>
      <c r="H50" s="196"/>
      <c r="I50" s="195" t="str">
        <f>IF(H50=0,"",LOOKUP(H50,Sailor_No,Sailor_Name))</f>
        <v/>
      </c>
      <c r="J50" s="568"/>
      <c r="K50" s="645"/>
      <c r="L50" s="645"/>
      <c r="M50" s="645"/>
      <c r="N50" s="643"/>
      <c r="O50" s="207"/>
      <c r="P50" s="195" t="str">
        <f>IF(O50=0,"",LOOKUP(O50,Sailor_No,Sailor_Name))</f>
        <v/>
      </c>
      <c r="Q50" s="198"/>
      <c r="R50" s="195" t="str">
        <f>IF(Q50=0,"",LOOKUP(Q50,Sailor_No,Sailor_Name))</f>
        <v/>
      </c>
      <c r="S50" s="645"/>
      <c r="T50" s="645"/>
      <c r="U50" s="645"/>
      <c r="V50" s="697"/>
      <c r="W50" s="612"/>
      <c r="X50" s="226"/>
      <c r="Y50" s="226"/>
      <c r="Z50" s="226"/>
      <c r="AA50" s="226"/>
      <c r="AB50" s="226"/>
      <c r="AC50" s="634"/>
      <c r="AD50" s="721"/>
      <c r="AE50" s="724"/>
      <c r="AF50" s="727"/>
      <c r="AG50" s="730"/>
      <c r="AH50" s="706"/>
      <c r="AI50" s="673"/>
      <c r="AJ50" s="228"/>
      <c r="AK50" s="324" t="str">
        <f>G50</f>
        <v/>
      </c>
      <c r="AL50" s="325" t="str">
        <f>P50</f>
        <v/>
      </c>
      <c r="AM50" s="114"/>
      <c r="AN50" s="114"/>
      <c r="AO50" s="114"/>
      <c r="AP50" s="114"/>
      <c r="AQ50" s="114"/>
    </row>
    <row r="51" spans="1:259" ht="18.95" customHeight="1" thickBot="1" x14ac:dyDescent="0.3">
      <c r="A51" s="527"/>
      <c r="B51" s="103"/>
      <c r="C51" s="104"/>
      <c r="D51" s="104"/>
      <c r="E51" s="104"/>
      <c r="F51" s="105"/>
      <c r="G51" s="138"/>
      <c r="H51" s="105"/>
      <c r="I51" s="140" t="str">
        <f>IF(H51=0,"",LOOKUP(H51,Sailor_No,Sailor_Name))</f>
        <v/>
      </c>
      <c r="J51" s="140"/>
      <c r="K51" s="105"/>
      <c r="L51" s="105"/>
      <c r="M51" s="131"/>
      <c r="N51" s="162"/>
      <c r="O51" s="107"/>
      <c r="P51" s="141"/>
      <c r="Q51" s="107"/>
      <c r="R51" s="141"/>
      <c r="S51" s="107"/>
      <c r="T51" s="107"/>
      <c r="U51" s="107"/>
      <c r="V51" s="108"/>
      <c r="W51" s="107"/>
      <c r="X51" s="107"/>
      <c r="Y51" s="107"/>
      <c r="Z51" s="107"/>
      <c r="AA51" s="107"/>
      <c r="AB51" s="107"/>
      <c r="AC51" s="107"/>
      <c r="AD51" s="107"/>
      <c r="AE51" s="106"/>
      <c r="AF51" s="106"/>
      <c r="AG51" s="106"/>
      <c r="AH51" s="106"/>
      <c r="AI51" s="106"/>
      <c r="AJ51" s="106"/>
      <c r="AK51" s="106"/>
      <c r="AL51" s="330"/>
      <c r="AM51" s="121"/>
      <c r="AN51" s="121"/>
      <c r="AO51" s="121"/>
      <c r="AP51" s="121"/>
      <c r="AQ51" s="121"/>
      <c r="AR51" s="111"/>
    </row>
    <row r="52" spans="1:259" ht="18.95" customHeight="1" thickBot="1" x14ac:dyDescent="0.3">
      <c r="A52" s="527"/>
      <c r="B52" s="77" t="s">
        <v>475</v>
      </c>
      <c r="C52" s="600" t="s">
        <v>455</v>
      </c>
      <c r="D52" s="601"/>
      <c r="E52" s="601"/>
      <c r="F52" s="601"/>
      <c r="G52" s="601"/>
      <c r="H52" s="602"/>
      <c r="I52" s="603" t="s">
        <v>476</v>
      </c>
      <c r="J52" s="604"/>
      <c r="K52" s="605"/>
      <c r="L52" s="606"/>
      <c r="M52" s="132"/>
      <c r="N52" s="163"/>
      <c r="O52" s="113"/>
      <c r="P52" s="112"/>
      <c r="Q52" s="113"/>
      <c r="R52" s="635" t="s">
        <v>1021</v>
      </c>
      <c r="S52" s="636"/>
      <c r="T52" s="636"/>
      <c r="U52" s="636"/>
      <c r="V52" s="636"/>
      <c r="W52" s="636"/>
      <c r="X52" s="636"/>
      <c r="Y52" s="636"/>
      <c r="Z52" s="636"/>
      <c r="AA52" s="636"/>
      <c r="AB52" s="636"/>
      <c r="AC52" s="636"/>
      <c r="AD52" s="636"/>
      <c r="AE52" s="636"/>
      <c r="AF52" s="636"/>
      <c r="AG52" s="636"/>
      <c r="AH52" s="112"/>
      <c r="AI52" s="112"/>
      <c r="AJ52" s="112"/>
      <c r="AK52" s="330"/>
      <c r="AL52" s="106"/>
      <c r="AM52" s="114"/>
      <c r="AN52" s="114"/>
      <c r="AO52" s="114"/>
      <c r="AP52" s="114"/>
      <c r="AQ52" s="114"/>
      <c r="AR52" s="111"/>
    </row>
    <row r="53" spans="1:259" ht="18.95" customHeight="1" x14ac:dyDescent="0.25">
      <c r="A53" s="527"/>
      <c r="B53" s="78">
        <v>1</v>
      </c>
      <c r="C53" s="626" t="s">
        <v>477</v>
      </c>
      <c r="D53" s="627"/>
      <c r="E53" s="627"/>
      <c r="F53" s="627"/>
      <c r="G53" s="628"/>
      <c r="H53" s="79">
        <v>2</v>
      </c>
      <c r="I53" s="299" t="s">
        <v>478</v>
      </c>
      <c r="J53" s="158"/>
      <c r="K53" s="300">
        <v>5</v>
      </c>
      <c r="L53" s="301">
        <f>$D$60+K53</f>
        <v>14</v>
      </c>
      <c r="M53" s="598" t="s">
        <v>479</v>
      </c>
      <c r="N53" s="599"/>
      <c r="O53" s="599"/>
      <c r="P53" s="599"/>
      <c r="Q53" s="599"/>
      <c r="R53" s="624" t="s">
        <v>480</v>
      </c>
      <c r="S53" s="625"/>
      <c r="T53" s="625"/>
      <c r="U53" s="625"/>
      <c r="V53" s="625"/>
      <c r="W53" s="625"/>
      <c r="X53" s="625"/>
      <c r="Y53" s="625"/>
      <c r="Z53" s="625"/>
      <c r="AA53" s="625"/>
      <c r="AB53" s="625"/>
      <c r="AC53" s="625"/>
      <c r="AD53" s="625"/>
      <c r="AE53" s="625"/>
      <c r="AF53" s="625"/>
      <c r="AG53" s="625"/>
      <c r="AH53" s="625"/>
      <c r="AI53" s="112"/>
      <c r="AJ53" s="112"/>
      <c r="AK53" s="330"/>
      <c r="AL53" s="293"/>
      <c r="AM53" s="114"/>
      <c r="AN53" s="114"/>
      <c r="AO53" s="114"/>
      <c r="AP53" s="114"/>
      <c r="AQ53" s="114"/>
      <c r="AR53" s="111"/>
    </row>
    <row r="54" spans="1:259" ht="18.95" customHeight="1" x14ac:dyDescent="0.25">
      <c r="A54" s="527"/>
      <c r="B54" s="80">
        <v>2</v>
      </c>
      <c r="C54" s="621" t="s">
        <v>1012</v>
      </c>
      <c r="D54" s="615"/>
      <c r="E54" s="615"/>
      <c r="F54" s="615"/>
      <c r="G54" s="616"/>
      <c r="H54" s="81">
        <v>2</v>
      </c>
      <c r="I54" s="302" t="s">
        <v>481</v>
      </c>
      <c r="J54" s="159"/>
      <c r="K54" s="303">
        <v>1</v>
      </c>
      <c r="L54" s="304">
        <f>IF(D60&lt;=F1,F1+K54,D60+K54)</f>
        <v>10</v>
      </c>
      <c r="M54" s="598" t="s">
        <v>482</v>
      </c>
      <c r="N54" s="599"/>
      <c r="O54" s="599"/>
      <c r="P54" s="599"/>
      <c r="Q54" s="166"/>
      <c r="R54" s="625"/>
      <c r="S54" s="625"/>
      <c r="T54" s="625"/>
      <c r="U54" s="625"/>
      <c r="V54" s="625"/>
      <c r="W54" s="625"/>
      <c r="X54" s="625"/>
      <c r="Y54" s="625"/>
      <c r="Z54" s="625"/>
      <c r="AA54" s="625"/>
      <c r="AB54" s="625"/>
      <c r="AC54" s="625"/>
      <c r="AD54" s="625"/>
      <c r="AE54" s="625"/>
      <c r="AF54" s="625"/>
      <c r="AG54" s="625"/>
      <c r="AH54" s="625"/>
      <c r="AI54" s="116"/>
      <c r="AJ54" s="116"/>
      <c r="AK54" s="330"/>
      <c r="AL54" s="293"/>
      <c r="AM54" s="114"/>
      <c r="AN54" s="114"/>
      <c r="AO54" s="114"/>
      <c r="AP54" s="114"/>
      <c r="AQ54" s="114"/>
      <c r="AR54" s="111"/>
    </row>
    <row r="55" spans="1:259" ht="18.95" customHeight="1" x14ac:dyDescent="0.25">
      <c r="A55" s="527"/>
      <c r="B55" s="80">
        <v>3</v>
      </c>
      <c r="C55" s="621" t="s">
        <v>1013</v>
      </c>
      <c r="D55" s="615"/>
      <c r="E55" s="615"/>
      <c r="F55" s="615"/>
      <c r="G55" s="616"/>
      <c r="H55" s="81">
        <v>2</v>
      </c>
      <c r="I55" s="302" t="s">
        <v>483</v>
      </c>
      <c r="J55" s="159"/>
      <c r="K55" s="303">
        <v>1</v>
      </c>
      <c r="L55" s="304">
        <f t="shared" ref="L55:L61" si="36">$F$1+K55</f>
        <v>9</v>
      </c>
      <c r="M55" s="598" t="s">
        <v>484</v>
      </c>
      <c r="N55" s="599"/>
      <c r="O55" s="599"/>
      <c r="P55" s="599"/>
      <c r="Q55" s="166"/>
      <c r="R55" s="625"/>
      <c r="S55" s="625"/>
      <c r="T55" s="625"/>
      <c r="U55" s="625"/>
      <c r="V55" s="625"/>
      <c r="W55" s="625"/>
      <c r="X55" s="625"/>
      <c r="Y55" s="625"/>
      <c r="Z55" s="625"/>
      <c r="AA55" s="625"/>
      <c r="AB55" s="625"/>
      <c r="AC55" s="625"/>
      <c r="AD55" s="625"/>
      <c r="AE55" s="625"/>
      <c r="AF55" s="625"/>
      <c r="AG55" s="625"/>
      <c r="AH55" s="625"/>
      <c r="AI55" s="116"/>
      <c r="AJ55" s="116"/>
      <c r="AK55" s="330"/>
      <c r="AL55" s="293"/>
      <c r="AM55" s="114"/>
      <c r="AN55" s="114"/>
      <c r="AO55" s="114"/>
      <c r="AP55" s="114"/>
      <c r="AQ55" s="114"/>
      <c r="AR55" s="111"/>
    </row>
    <row r="56" spans="1:259" ht="18.95" customHeight="1" x14ac:dyDescent="0.25">
      <c r="A56" s="527"/>
      <c r="B56" s="80">
        <v>4</v>
      </c>
      <c r="C56" s="621" t="s">
        <v>1014</v>
      </c>
      <c r="D56" s="615"/>
      <c r="E56" s="615"/>
      <c r="F56" s="615"/>
      <c r="G56" s="616"/>
      <c r="H56" s="81">
        <v>0</v>
      </c>
      <c r="I56" s="302" t="s">
        <v>485</v>
      </c>
      <c r="J56" s="159"/>
      <c r="K56" s="303">
        <v>1</v>
      </c>
      <c r="L56" s="304">
        <f t="shared" si="36"/>
        <v>9</v>
      </c>
      <c r="M56" s="290" t="s">
        <v>486</v>
      </c>
      <c r="N56" s="164"/>
      <c r="O56" s="293"/>
      <c r="P56" s="293"/>
      <c r="Q56" s="166"/>
      <c r="R56" s="625"/>
      <c r="S56" s="625"/>
      <c r="T56" s="625"/>
      <c r="U56" s="625"/>
      <c r="V56" s="625"/>
      <c r="W56" s="625"/>
      <c r="X56" s="625"/>
      <c r="Y56" s="625"/>
      <c r="Z56" s="625"/>
      <c r="AA56" s="625"/>
      <c r="AB56" s="625"/>
      <c r="AC56" s="625"/>
      <c r="AD56" s="625"/>
      <c r="AE56" s="625"/>
      <c r="AF56" s="625"/>
      <c r="AG56" s="625"/>
      <c r="AH56" s="625"/>
      <c r="AI56" s="293"/>
      <c r="AJ56" s="293"/>
      <c r="AK56" s="330"/>
      <c r="AL56" s="293"/>
      <c r="AM56" s="114"/>
      <c r="AN56" s="114"/>
      <c r="AO56" s="114"/>
      <c r="AP56" s="114"/>
      <c r="AQ56" s="114"/>
      <c r="AR56" s="111"/>
    </row>
    <row r="57" spans="1:259" ht="18.95" customHeight="1" x14ac:dyDescent="0.25">
      <c r="A57" s="527"/>
      <c r="B57" s="80">
        <v>5</v>
      </c>
      <c r="C57" s="621" t="s">
        <v>1015</v>
      </c>
      <c r="D57" s="615"/>
      <c r="E57" s="615"/>
      <c r="F57" s="615"/>
      <c r="G57" s="616"/>
      <c r="H57" s="81">
        <v>0</v>
      </c>
      <c r="I57" s="302" t="s">
        <v>487</v>
      </c>
      <c r="J57" s="159"/>
      <c r="K57" s="303">
        <v>1</v>
      </c>
      <c r="L57" s="304">
        <f t="shared" si="36"/>
        <v>9</v>
      </c>
      <c r="M57" s="598" t="s">
        <v>488</v>
      </c>
      <c r="N57" s="599"/>
      <c r="O57" s="599"/>
      <c r="P57" s="599"/>
      <c r="Q57" s="166"/>
      <c r="R57" s="625"/>
      <c r="S57" s="625"/>
      <c r="T57" s="625"/>
      <c r="U57" s="625"/>
      <c r="V57" s="625"/>
      <c r="W57" s="625"/>
      <c r="X57" s="625"/>
      <c r="Y57" s="625"/>
      <c r="Z57" s="625"/>
      <c r="AA57" s="625"/>
      <c r="AB57" s="625"/>
      <c r="AC57" s="625"/>
      <c r="AD57" s="625"/>
      <c r="AE57" s="625"/>
      <c r="AF57" s="625"/>
      <c r="AG57" s="625"/>
      <c r="AH57" s="625"/>
      <c r="AI57" s="293"/>
      <c r="AJ57" s="293"/>
      <c r="AK57" s="330"/>
      <c r="AL57" s="293"/>
      <c r="AM57" s="114"/>
      <c r="AN57" s="114"/>
      <c r="AO57" s="114"/>
      <c r="AP57" s="114"/>
      <c r="AQ57" s="114"/>
      <c r="AR57" s="111"/>
    </row>
    <row r="58" spans="1:259" ht="18.95" customHeight="1" x14ac:dyDescent="0.25">
      <c r="A58" s="527"/>
      <c r="B58" s="80">
        <v>6</v>
      </c>
      <c r="C58" s="621" t="s">
        <v>1016</v>
      </c>
      <c r="D58" s="615"/>
      <c r="E58" s="615"/>
      <c r="F58" s="615"/>
      <c r="G58" s="616"/>
      <c r="H58" s="81">
        <v>0</v>
      </c>
      <c r="I58" s="302" t="s">
        <v>489</v>
      </c>
      <c r="J58" s="159"/>
      <c r="K58" s="303">
        <v>1</v>
      </c>
      <c r="L58" s="304">
        <f t="shared" si="36"/>
        <v>9</v>
      </c>
      <c r="M58" s="598" t="s">
        <v>490</v>
      </c>
      <c r="N58" s="599"/>
      <c r="O58" s="599"/>
      <c r="P58" s="599"/>
      <c r="Q58" s="599"/>
      <c r="R58" s="599"/>
      <c r="S58" s="599"/>
      <c r="T58" s="599"/>
      <c r="U58" s="599"/>
      <c r="V58" s="118"/>
      <c r="W58" s="291"/>
      <c r="X58" s="291"/>
      <c r="Y58" s="291"/>
      <c r="Z58" s="291"/>
      <c r="AA58" s="291"/>
      <c r="AB58" s="291"/>
      <c r="AC58" s="291"/>
      <c r="AD58" s="291"/>
      <c r="AE58" s="293"/>
      <c r="AF58" s="293"/>
      <c r="AG58" s="293"/>
      <c r="AH58" s="293"/>
      <c r="AI58" s="293"/>
      <c r="AJ58" s="293"/>
      <c r="AK58" s="330"/>
      <c r="AL58" s="293"/>
      <c r="AM58" s="114"/>
      <c r="AN58" s="114"/>
      <c r="AO58" s="114"/>
      <c r="AP58" s="114"/>
      <c r="AQ58" s="114"/>
      <c r="AR58" s="111"/>
    </row>
    <row r="59" spans="1:259" ht="18.95" customHeight="1" thickBot="1" x14ac:dyDescent="0.3">
      <c r="A59" s="527"/>
      <c r="B59" s="82">
        <v>7</v>
      </c>
      <c r="C59" s="613" t="s">
        <v>1017</v>
      </c>
      <c r="D59" s="614"/>
      <c r="E59" s="615"/>
      <c r="F59" s="615"/>
      <c r="G59" s="616"/>
      <c r="H59" s="81">
        <v>0</v>
      </c>
      <c r="I59" s="302" t="s">
        <v>497</v>
      </c>
      <c r="J59" s="159"/>
      <c r="K59" s="303">
        <v>1</v>
      </c>
      <c r="L59" s="304">
        <f t="shared" si="36"/>
        <v>9</v>
      </c>
      <c r="M59" s="598" t="s">
        <v>491</v>
      </c>
      <c r="N59" s="599"/>
      <c r="O59" s="599"/>
      <c r="P59" s="599"/>
      <c r="Q59" s="293"/>
      <c r="R59" s="293"/>
      <c r="S59" s="293"/>
      <c r="T59" s="293"/>
      <c r="U59" s="293"/>
      <c r="V59" s="119"/>
      <c r="W59" s="291"/>
      <c r="X59" s="291"/>
      <c r="Y59" s="291"/>
      <c r="Z59" s="291"/>
      <c r="AA59" s="291"/>
      <c r="AB59" s="291"/>
      <c r="AC59" s="291"/>
      <c r="AD59" s="291"/>
      <c r="AE59" s="293"/>
      <c r="AF59" s="293"/>
      <c r="AG59" s="293"/>
      <c r="AH59" s="293"/>
      <c r="AI59" s="293"/>
      <c r="AJ59" s="293"/>
      <c r="AK59" s="330"/>
      <c r="AL59" s="293"/>
      <c r="AM59" s="114"/>
      <c r="AN59" s="114"/>
      <c r="AO59" s="114"/>
      <c r="AP59" s="114"/>
      <c r="AQ59" s="114"/>
      <c r="AR59" s="111"/>
    </row>
    <row r="60" spans="1:259" ht="18.95" customHeight="1" thickBot="1" x14ac:dyDescent="0.3">
      <c r="A60" s="527"/>
      <c r="B60" s="639" t="s">
        <v>492</v>
      </c>
      <c r="C60" s="640"/>
      <c r="D60" s="86">
        <v>9</v>
      </c>
      <c r="E60" s="124"/>
      <c r="F60" s="713"/>
      <c r="G60" s="713"/>
      <c r="H60" s="714"/>
      <c r="I60" s="302" t="s">
        <v>493</v>
      </c>
      <c r="J60" s="159"/>
      <c r="K60" s="303"/>
      <c r="L60" s="304"/>
      <c r="M60" s="598" t="s">
        <v>494</v>
      </c>
      <c r="N60" s="599"/>
      <c r="O60" s="599"/>
      <c r="P60" s="599"/>
      <c r="Q60" s="291"/>
      <c r="R60" s="291"/>
      <c r="S60" s="291"/>
      <c r="T60" s="291"/>
      <c r="U60" s="291"/>
      <c r="V60" s="118"/>
      <c r="W60" s="291"/>
      <c r="X60" s="291"/>
      <c r="Y60" s="291"/>
      <c r="Z60" s="291"/>
      <c r="AA60" s="291"/>
      <c r="AB60" s="291"/>
      <c r="AC60" s="291"/>
      <c r="AD60" s="291"/>
      <c r="AE60" s="291"/>
      <c r="AF60" s="291"/>
      <c r="AG60" s="291"/>
      <c r="AH60" s="291"/>
      <c r="AI60" s="102"/>
      <c r="AJ60" s="102"/>
      <c r="AK60" s="102"/>
      <c r="AL60" s="102"/>
      <c r="AM60" s="121"/>
      <c r="AN60" s="121"/>
      <c r="AO60" s="121"/>
      <c r="AP60" s="121"/>
      <c r="AQ60" s="107"/>
      <c r="AR60" s="111"/>
    </row>
    <row r="61" spans="1:259" ht="18.95" customHeight="1" x14ac:dyDescent="0.25">
      <c r="A61" s="527"/>
      <c r="B61" s="622" t="s">
        <v>495</v>
      </c>
      <c r="C61" s="623"/>
      <c r="D61" s="637" t="s">
        <v>496</v>
      </c>
      <c r="E61" s="638"/>
      <c r="F61" s="715"/>
      <c r="G61" s="715"/>
      <c r="H61" s="716"/>
      <c r="I61" s="302" t="s">
        <v>497</v>
      </c>
      <c r="J61" s="159"/>
      <c r="K61" s="303">
        <v>1</v>
      </c>
      <c r="L61" s="304">
        <f t="shared" si="36"/>
        <v>9</v>
      </c>
      <c r="M61" s="598" t="s">
        <v>498</v>
      </c>
      <c r="N61" s="599"/>
      <c r="O61" s="599"/>
      <c r="P61" s="599"/>
      <c r="Q61" s="291"/>
      <c r="R61" s="291"/>
      <c r="S61" s="291"/>
      <c r="T61" s="291"/>
      <c r="U61" s="291"/>
      <c r="V61" s="118"/>
      <c r="W61" s="291"/>
      <c r="X61" s="291"/>
      <c r="Y61" s="291"/>
      <c r="Z61" s="291"/>
      <c r="AA61" s="291"/>
      <c r="AB61" s="291"/>
      <c r="AC61" s="291"/>
      <c r="AD61" s="291"/>
      <c r="AE61" s="291"/>
      <c r="AF61" s="291"/>
      <c r="AG61" s="291"/>
      <c r="AH61" s="291"/>
      <c r="AI61" s="102"/>
      <c r="AJ61" s="102"/>
      <c r="AK61" s="102"/>
      <c r="AL61" s="102"/>
      <c r="AM61" s="121"/>
      <c r="AN61" s="121"/>
      <c r="AO61" s="121"/>
      <c r="AP61" s="121"/>
      <c r="AQ61" s="107"/>
      <c r="AR61" s="111"/>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c r="EE61" s="85"/>
      <c r="EF61" s="85"/>
      <c r="EG61" s="85"/>
      <c r="EH61" s="85"/>
      <c r="EI61" s="85"/>
      <c r="EJ61" s="85"/>
      <c r="EK61" s="85"/>
      <c r="EL61" s="85"/>
      <c r="EM61" s="85"/>
      <c r="EN61" s="85"/>
      <c r="EO61" s="85"/>
      <c r="EP61" s="85"/>
      <c r="EQ61" s="85"/>
      <c r="ER61" s="85"/>
      <c r="ES61" s="85"/>
      <c r="ET61" s="85"/>
      <c r="EU61" s="85"/>
      <c r="EV61" s="85"/>
      <c r="EW61" s="85"/>
      <c r="EX61" s="85"/>
      <c r="EY61" s="85"/>
      <c r="EZ61" s="85"/>
      <c r="FA61" s="85"/>
      <c r="FB61" s="85"/>
      <c r="FC61" s="85"/>
      <c r="FD61" s="85"/>
      <c r="FE61" s="85"/>
      <c r="FF61" s="85"/>
      <c r="FG61" s="85"/>
      <c r="FH61" s="85"/>
      <c r="FI61" s="85"/>
      <c r="FJ61" s="85"/>
      <c r="FK61" s="85"/>
      <c r="FL61" s="85"/>
      <c r="FM61" s="85"/>
      <c r="FN61" s="85"/>
      <c r="FO61" s="85"/>
      <c r="FP61" s="85"/>
      <c r="FQ61" s="85"/>
      <c r="FR61" s="85"/>
      <c r="FS61" s="85"/>
      <c r="FT61" s="85"/>
      <c r="FU61" s="85"/>
      <c r="FV61" s="85"/>
      <c r="FW61" s="85"/>
      <c r="FX61" s="85"/>
      <c r="FY61" s="85"/>
      <c r="FZ61" s="85"/>
      <c r="GA61" s="85"/>
      <c r="GB61" s="85"/>
      <c r="GC61" s="85"/>
      <c r="GD61" s="85"/>
      <c r="GE61" s="85"/>
      <c r="GF61" s="85"/>
      <c r="GG61" s="85"/>
      <c r="GH61" s="85"/>
      <c r="GI61" s="85"/>
      <c r="GJ61" s="85"/>
      <c r="GK61" s="85"/>
      <c r="GL61" s="85"/>
      <c r="GM61" s="85"/>
      <c r="GN61" s="85"/>
      <c r="GO61" s="85"/>
      <c r="GP61" s="85"/>
      <c r="GQ61" s="85"/>
      <c r="GR61" s="85"/>
      <c r="GS61" s="85"/>
      <c r="GT61" s="85"/>
      <c r="GU61" s="85"/>
      <c r="GV61" s="85"/>
      <c r="GW61" s="85"/>
      <c r="GX61" s="85"/>
      <c r="GY61" s="85"/>
      <c r="GZ61" s="85"/>
      <c r="HA61" s="85"/>
      <c r="HB61" s="85"/>
      <c r="HC61" s="85"/>
      <c r="HD61" s="85"/>
      <c r="HE61" s="85"/>
      <c r="HF61" s="85"/>
      <c r="HG61" s="85"/>
      <c r="HH61" s="85"/>
      <c r="HI61" s="85"/>
      <c r="HJ61" s="85"/>
      <c r="HK61" s="85"/>
      <c r="HL61" s="85"/>
      <c r="HM61" s="85"/>
      <c r="HN61" s="85"/>
      <c r="HO61" s="85"/>
      <c r="HP61" s="85"/>
      <c r="HQ61" s="85"/>
      <c r="HR61" s="85"/>
      <c r="HS61" s="85"/>
      <c r="HT61" s="85"/>
      <c r="HU61" s="85"/>
      <c r="HV61" s="85"/>
      <c r="HW61" s="85"/>
      <c r="HX61" s="85"/>
      <c r="HY61" s="85"/>
      <c r="HZ61" s="85"/>
      <c r="IA61" s="85"/>
      <c r="IB61" s="85"/>
      <c r="IC61" s="85"/>
      <c r="ID61" s="85"/>
      <c r="IE61" s="85"/>
      <c r="IF61" s="85"/>
      <c r="IG61" s="85"/>
      <c r="IH61" s="85"/>
      <c r="II61" s="85"/>
      <c r="IJ61" s="85"/>
      <c r="IK61" s="85"/>
      <c r="IL61" s="85"/>
      <c r="IM61" s="85"/>
      <c r="IN61" s="85"/>
      <c r="IO61" s="85"/>
      <c r="IP61" s="85"/>
      <c r="IQ61" s="85"/>
      <c r="IR61" s="85"/>
      <c r="IS61" s="85"/>
      <c r="IT61" s="85"/>
      <c r="IU61" s="85"/>
      <c r="IV61" s="85"/>
      <c r="IW61" s="85"/>
      <c r="IX61" s="85"/>
      <c r="IY61" s="85"/>
    </row>
    <row r="62" spans="1:259" ht="18.95" customHeight="1" thickBot="1" x14ac:dyDescent="0.25">
      <c r="A62" s="527"/>
      <c r="B62" s="617" t="s">
        <v>499</v>
      </c>
      <c r="C62" s="618"/>
      <c r="D62" s="629" t="s">
        <v>500</v>
      </c>
      <c r="E62" s="630"/>
      <c r="F62" s="715"/>
      <c r="G62" s="715"/>
      <c r="H62" s="716"/>
      <c r="I62" s="305" t="s">
        <v>474</v>
      </c>
      <c r="J62" s="160"/>
      <c r="K62" s="306">
        <v>100</v>
      </c>
      <c r="L62" s="304">
        <f>K62</f>
        <v>100</v>
      </c>
      <c r="M62" s="619" t="s">
        <v>501</v>
      </c>
      <c r="N62" s="620"/>
      <c r="O62" s="620"/>
      <c r="P62" s="620"/>
      <c r="Q62" s="167"/>
      <c r="R62" s="292"/>
      <c r="S62" s="292"/>
      <c r="T62" s="167"/>
      <c r="U62" s="167"/>
      <c r="V62" s="168"/>
      <c r="W62" s="292"/>
      <c r="X62" s="167"/>
      <c r="Y62" s="167"/>
      <c r="Z62" s="167"/>
      <c r="AA62" s="167"/>
      <c r="AB62" s="167"/>
      <c r="AC62" s="167"/>
      <c r="AD62" s="167"/>
      <c r="AE62" s="167"/>
      <c r="AF62" s="167"/>
      <c r="AG62" s="167"/>
      <c r="AH62" s="167"/>
      <c r="AI62" s="122"/>
      <c r="AJ62" s="107"/>
      <c r="AK62" s="331"/>
      <c r="AL62" s="331"/>
      <c r="AM62" s="121"/>
      <c r="AN62" s="121"/>
      <c r="AO62" s="121"/>
      <c r="AP62" s="121"/>
      <c r="AQ62" s="107"/>
      <c r="AR62" s="111"/>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c r="EN62" s="85"/>
      <c r="EO62" s="85"/>
      <c r="EP62" s="85"/>
      <c r="EQ62" s="85"/>
      <c r="ER62" s="85"/>
      <c r="ES62" s="85"/>
      <c r="ET62" s="85"/>
      <c r="EU62" s="85"/>
      <c r="EV62" s="85"/>
      <c r="EW62" s="85"/>
      <c r="EX62" s="85"/>
      <c r="EY62" s="85"/>
      <c r="EZ62" s="85"/>
      <c r="FA62" s="85"/>
      <c r="FB62" s="85"/>
      <c r="FC62" s="85"/>
      <c r="FD62" s="85"/>
      <c r="FE62" s="85"/>
      <c r="FF62" s="85"/>
      <c r="FG62" s="85"/>
      <c r="FH62" s="85"/>
      <c r="FI62" s="85"/>
      <c r="FJ62" s="85"/>
      <c r="FK62" s="85"/>
      <c r="FL62" s="85"/>
      <c r="FM62" s="85"/>
      <c r="FN62" s="85"/>
      <c r="FO62" s="85"/>
      <c r="FP62" s="85"/>
      <c r="FQ62" s="85"/>
      <c r="FR62" s="85"/>
      <c r="FS62" s="85"/>
      <c r="FT62" s="85"/>
      <c r="FU62" s="85"/>
      <c r="FV62" s="85"/>
      <c r="FW62" s="85"/>
      <c r="FX62" s="85"/>
      <c r="FY62" s="85"/>
      <c r="FZ62" s="85"/>
      <c r="GA62" s="85"/>
      <c r="GB62" s="85"/>
      <c r="GC62" s="85"/>
      <c r="GD62" s="85"/>
      <c r="GE62" s="85"/>
      <c r="GF62" s="85"/>
      <c r="GG62" s="85"/>
      <c r="GH62" s="85"/>
      <c r="GI62" s="85"/>
      <c r="GJ62" s="85"/>
      <c r="GK62" s="85"/>
      <c r="GL62" s="85"/>
      <c r="GM62" s="85"/>
      <c r="GN62" s="85"/>
      <c r="GO62" s="85"/>
      <c r="GP62" s="85"/>
      <c r="GQ62" s="85"/>
      <c r="GR62" s="85"/>
      <c r="GS62" s="85"/>
      <c r="GT62" s="85"/>
      <c r="GU62" s="85"/>
      <c r="GV62" s="85"/>
      <c r="GW62" s="85"/>
      <c r="GX62" s="85"/>
      <c r="GY62" s="85"/>
      <c r="GZ62" s="85"/>
      <c r="HA62" s="85"/>
      <c r="HB62" s="85"/>
      <c r="HC62" s="85"/>
      <c r="HD62" s="85"/>
      <c r="HE62" s="85"/>
      <c r="HF62" s="85"/>
      <c r="HG62" s="85"/>
      <c r="HH62" s="85"/>
      <c r="HI62" s="85"/>
      <c r="HJ62" s="85"/>
      <c r="HK62" s="85"/>
      <c r="HL62" s="85"/>
      <c r="HM62" s="85"/>
      <c r="HN62" s="85"/>
      <c r="HO62" s="85"/>
      <c r="HP62" s="85"/>
      <c r="HQ62" s="85"/>
      <c r="HR62" s="85"/>
      <c r="HS62" s="85"/>
      <c r="HT62" s="85"/>
      <c r="HU62" s="85"/>
      <c r="HV62" s="85"/>
      <c r="HW62" s="85"/>
      <c r="HX62" s="85"/>
      <c r="HY62" s="85"/>
      <c r="HZ62" s="85"/>
      <c r="IA62" s="85"/>
      <c r="IB62" s="85"/>
      <c r="IC62" s="85"/>
      <c r="ID62" s="85"/>
      <c r="IE62" s="85"/>
      <c r="IF62" s="85"/>
      <c r="IG62" s="85"/>
      <c r="IH62" s="85"/>
      <c r="II62" s="85"/>
      <c r="IJ62" s="85"/>
      <c r="IK62" s="85"/>
      <c r="IL62" s="85"/>
      <c r="IM62" s="85"/>
      <c r="IN62" s="85"/>
      <c r="IO62" s="85"/>
      <c r="IP62" s="85"/>
      <c r="IQ62" s="85"/>
      <c r="IR62" s="85"/>
      <c r="IS62" s="85"/>
      <c r="IT62" s="85"/>
      <c r="IU62" s="85"/>
      <c r="IV62" s="85"/>
      <c r="IW62" s="85"/>
      <c r="IX62" s="85"/>
      <c r="IY62" s="85"/>
    </row>
  </sheetData>
  <mergeCells count="389">
    <mergeCell ref="AE1:AF1"/>
    <mergeCell ref="AG1:AH1"/>
    <mergeCell ref="AK1:AL1"/>
    <mergeCell ref="F2:G2"/>
    <mergeCell ref="H2:I2"/>
    <mergeCell ref="O2:P2"/>
    <mergeCell ref="Q2:R2"/>
    <mergeCell ref="AI2:AJ2"/>
    <mergeCell ref="C1:D1"/>
    <mergeCell ref="G1:I1"/>
    <mergeCell ref="K1:N1"/>
    <mergeCell ref="O1:R1"/>
    <mergeCell ref="S1:V1"/>
    <mergeCell ref="W1:AD1"/>
    <mergeCell ref="L3:L4"/>
    <mergeCell ref="M3:M4"/>
    <mergeCell ref="N3:N6"/>
    <mergeCell ref="S3:S4"/>
    <mergeCell ref="T3:T4"/>
    <mergeCell ref="A3:A6"/>
    <mergeCell ref="B3:B6"/>
    <mergeCell ref="C3:C6"/>
    <mergeCell ref="D3:D6"/>
    <mergeCell ref="E3:E6"/>
    <mergeCell ref="J3:J4"/>
    <mergeCell ref="A7:A10"/>
    <mergeCell ref="B7:B10"/>
    <mergeCell ref="C7:C10"/>
    <mergeCell ref="D7:D10"/>
    <mergeCell ref="E7:E10"/>
    <mergeCell ref="J7:J8"/>
    <mergeCell ref="AH3:AH6"/>
    <mergeCell ref="AI3:AI6"/>
    <mergeCell ref="AK3:AL3"/>
    <mergeCell ref="W4:W6"/>
    <mergeCell ref="J5:J6"/>
    <mergeCell ref="K5:K6"/>
    <mergeCell ref="L5:L6"/>
    <mergeCell ref="M5:M6"/>
    <mergeCell ref="S5:S6"/>
    <mergeCell ref="T5:T6"/>
    <mergeCell ref="U3:U4"/>
    <mergeCell ref="V3:V6"/>
    <mergeCell ref="AD3:AD6"/>
    <mergeCell ref="AE3:AE6"/>
    <mergeCell ref="AF3:AF6"/>
    <mergeCell ref="AG3:AG6"/>
    <mergeCell ref="U5:U6"/>
    <mergeCell ref="K3:K4"/>
    <mergeCell ref="AI7:AI10"/>
    <mergeCell ref="AK7:AL7"/>
    <mergeCell ref="W8:W10"/>
    <mergeCell ref="AD8:AD10"/>
    <mergeCell ref="J9:J10"/>
    <mergeCell ref="K9:K10"/>
    <mergeCell ref="L9:L10"/>
    <mergeCell ref="M9:M10"/>
    <mergeCell ref="S9:S10"/>
    <mergeCell ref="T9:T10"/>
    <mergeCell ref="U7:U8"/>
    <mergeCell ref="V7:V10"/>
    <mergeCell ref="AE7:AE10"/>
    <mergeCell ref="AF7:AF10"/>
    <mergeCell ref="AG7:AG10"/>
    <mergeCell ref="AH7:AH10"/>
    <mergeCell ref="U9:U10"/>
    <mergeCell ref="K7:K8"/>
    <mergeCell ref="L7:L8"/>
    <mergeCell ref="M7:M8"/>
    <mergeCell ref="N7:N10"/>
    <mergeCell ref="S7:S8"/>
    <mergeCell ref="T7:T8"/>
    <mergeCell ref="L11:L12"/>
    <mergeCell ref="M11:M12"/>
    <mergeCell ref="N11:N14"/>
    <mergeCell ref="S11:S12"/>
    <mergeCell ref="T11:T12"/>
    <mergeCell ref="A11:A14"/>
    <mergeCell ref="B11:B14"/>
    <mergeCell ref="C11:C14"/>
    <mergeCell ref="D11:D14"/>
    <mergeCell ref="E11:E14"/>
    <mergeCell ref="J11:J12"/>
    <mergeCell ref="A15:A18"/>
    <mergeCell ref="B15:B18"/>
    <mergeCell ref="C15:C18"/>
    <mergeCell ref="D15:D18"/>
    <mergeCell ref="E15:E18"/>
    <mergeCell ref="J15:J16"/>
    <mergeCell ref="AI11:AI14"/>
    <mergeCell ref="AK11:AL11"/>
    <mergeCell ref="W12:W14"/>
    <mergeCell ref="AD12:AD14"/>
    <mergeCell ref="J13:J14"/>
    <mergeCell ref="K13:K14"/>
    <mergeCell ref="L13:L14"/>
    <mergeCell ref="M13:M14"/>
    <mergeCell ref="S13:S14"/>
    <mergeCell ref="T13:T14"/>
    <mergeCell ref="U11:U12"/>
    <mergeCell ref="V11:V14"/>
    <mergeCell ref="AE11:AE14"/>
    <mergeCell ref="AF11:AF14"/>
    <mergeCell ref="AG11:AG14"/>
    <mergeCell ref="AH11:AH14"/>
    <mergeCell ref="U13:U14"/>
    <mergeCell ref="K11:K12"/>
    <mergeCell ref="AI15:AI18"/>
    <mergeCell ref="AK15:AL15"/>
    <mergeCell ref="W16:W18"/>
    <mergeCell ref="AD16:AD18"/>
    <mergeCell ref="J17:J18"/>
    <mergeCell ref="K17:K18"/>
    <mergeCell ref="L17:L18"/>
    <mergeCell ref="M17:M18"/>
    <mergeCell ref="S17:S18"/>
    <mergeCell ref="T17:T18"/>
    <mergeCell ref="U15:U16"/>
    <mergeCell ref="V15:V18"/>
    <mergeCell ref="AE15:AE18"/>
    <mergeCell ref="AF15:AF18"/>
    <mergeCell ref="AG15:AG18"/>
    <mergeCell ref="AH15:AH18"/>
    <mergeCell ref="U17:U18"/>
    <mergeCell ref="K15:K16"/>
    <mergeCell ref="L15:L16"/>
    <mergeCell ref="M15:M16"/>
    <mergeCell ref="N15:N18"/>
    <mergeCell ref="S15:S16"/>
    <mergeCell ref="T15:T16"/>
    <mergeCell ref="L19:L20"/>
    <mergeCell ref="M19:M20"/>
    <mergeCell ref="N19:N22"/>
    <mergeCell ref="S19:S20"/>
    <mergeCell ref="T19:T20"/>
    <mergeCell ref="A19:A22"/>
    <mergeCell ref="B19:B22"/>
    <mergeCell ref="C19:C22"/>
    <mergeCell ref="D19:D22"/>
    <mergeCell ref="E19:E22"/>
    <mergeCell ref="J19:J20"/>
    <mergeCell ref="A23:A26"/>
    <mergeCell ref="B23:B26"/>
    <mergeCell ref="C23:C26"/>
    <mergeCell ref="D23:D26"/>
    <mergeCell ref="E23:E26"/>
    <mergeCell ref="J23:J24"/>
    <mergeCell ref="AI19:AI22"/>
    <mergeCell ref="AK19:AL19"/>
    <mergeCell ref="W20:W22"/>
    <mergeCell ref="AD20:AD22"/>
    <mergeCell ref="J21:J22"/>
    <mergeCell ref="K21:K22"/>
    <mergeCell ref="L21:L22"/>
    <mergeCell ref="M21:M22"/>
    <mergeCell ref="S21:S22"/>
    <mergeCell ref="T21:T22"/>
    <mergeCell ref="U19:U20"/>
    <mergeCell ref="V19:V22"/>
    <mergeCell ref="AE19:AE22"/>
    <mergeCell ref="AF19:AF22"/>
    <mergeCell ref="AG19:AG22"/>
    <mergeCell ref="AH19:AH22"/>
    <mergeCell ref="U21:U22"/>
    <mergeCell ref="K19:K20"/>
    <mergeCell ref="AI23:AI26"/>
    <mergeCell ref="AK23:AL23"/>
    <mergeCell ref="W24:W26"/>
    <mergeCell ref="AD24:AD26"/>
    <mergeCell ref="J25:J26"/>
    <mergeCell ref="K25:K26"/>
    <mergeCell ref="L25:L26"/>
    <mergeCell ref="M25:M26"/>
    <mergeCell ref="S25:S26"/>
    <mergeCell ref="T25:T26"/>
    <mergeCell ref="U23:U24"/>
    <mergeCell ref="V23:V26"/>
    <mergeCell ref="AE23:AE26"/>
    <mergeCell ref="AF23:AF26"/>
    <mergeCell ref="AG23:AG26"/>
    <mergeCell ref="AH23:AH26"/>
    <mergeCell ref="U25:U26"/>
    <mergeCell ref="K23:K24"/>
    <mergeCell ref="L23:L24"/>
    <mergeCell ref="M23:M24"/>
    <mergeCell ref="N23:N26"/>
    <mergeCell ref="S23:S24"/>
    <mergeCell ref="T23:T24"/>
    <mergeCell ref="L27:L28"/>
    <mergeCell ref="M27:M28"/>
    <mergeCell ref="N27:N30"/>
    <mergeCell ref="S27:S28"/>
    <mergeCell ref="T27:T28"/>
    <mergeCell ref="A27:A30"/>
    <mergeCell ref="B27:B30"/>
    <mergeCell ref="C27:C30"/>
    <mergeCell ref="D27:D30"/>
    <mergeCell ref="E27:E30"/>
    <mergeCell ref="J27:J28"/>
    <mergeCell ref="A31:A34"/>
    <mergeCell ref="B31:B34"/>
    <mergeCell ref="C31:C34"/>
    <mergeCell ref="D31:D34"/>
    <mergeCell ref="E31:E34"/>
    <mergeCell ref="J31:J32"/>
    <mergeCell ref="AI27:AI30"/>
    <mergeCell ref="AK27:AL27"/>
    <mergeCell ref="W28:W30"/>
    <mergeCell ref="AD28:AD30"/>
    <mergeCell ref="J29:J30"/>
    <mergeCell ref="K29:K30"/>
    <mergeCell ref="L29:L30"/>
    <mergeCell ref="M29:M30"/>
    <mergeCell ref="S29:S30"/>
    <mergeCell ref="T29:T30"/>
    <mergeCell ref="U27:U28"/>
    <mergeCell ref="V27:V30"/>
    <mergeCell ref="AE27:AE30"/>
    <mergeCell ref="AF27:AF30"/>
    <mergeCell ref="AG27:AG30"/>
    <mergeCell ref="AH27:AH30"/>
    <mergeCell ref="U29:U30"/>
    <mergeCell ref="K27:K28"/>
    <mergeCell ref="AI31:AI34"/>
    <mergeCell ref="AK31:AL31"/>
    <mergeCell ref="W32:W34"/>
    <mergeCell ref="AD32:AD34"/>
    <mergeCell ref="J33:J34"/>
    <mergeCell ref="K33:K34"/>
    <mergeCell ref="L33:L34"/>
    <mergeCell ref="M33:M34"/>
    <mergeCell ref="S33:S34"/>
    <mergeCell ref="T33:T34"/>
    <mergeCell ref="U31:U32"/>
    <mergeCell ref="V31:V34"/>
    <mergeCell ref="AE31:AE34"/>
    <mergeCell ref="AF31:AF34"/>
    <mergeCell ref="AG31:AG34"/>
    <mergeCell ref="AH31:AH34"/>
    <mergeCell ref="U33:U34"/>
    <mergeCell ref="K31:K32"/>
    <mergeCell ref="L31:L32"/>
    <mergeCell ref="M31:M32"/>
    <mergeCell ref="N31:N34"/>
    <mergeCell ref="S31:S32"/>
    <mergeCell ref="T31:T32"/>
    <mergeCell ref="L35:L36"/>
    <mergeCell ref="M35:M36"/>
    <mergeCell ref="N35:N38"/>
    <mergeCell ref="S35:S36"/>
    <mergeCell ref="T35:T36"/>
    <mergeCell ref="A35:A38"/>
    <mergeCell ref="B35:B38"/>
    <mergeCell ref="C35:C38"/>
    <mergeCell ref="D35:D38"/>
    <mergeCell ref="E35:E38"/>
    <mergeCell ref="J35:J36"/>
    <mergeCell ref="A39:A42"/>
    <mergeCell ref="B39:B42"/>
    <mergeCell ref="C39:C42"/>
    <mergeCell ref="D39:D42"/>
    <mergeCell ref="E39:E42"/>
    <mergeCell ref="J39:J40"/>
    <mergeCell ref="AI35:AI38"/>
    <mergeCell ref="AK35:AL35"/>
    <mergeCell ref="W36:W38"/>
    <mergeCell ref="AD36:AD38"/>
    <mergeCell ref="J37:J38"/>
    <mergeCell ref="K37:K38"/>
    <mergeCell ref="L37:L38"/>
    <mergeCell ref="M37:M38"/>
    <mergeCell ref="S37:S38"/>
    <mergeCell ref="T37:T38"/>
    <mergeCell ref="U35:U36"/>
    <mergeCell ref="V35:V38"/>
    <mergeCell ref="AE35:AE38"/>
    <mergeCell ref="AF35:AF38"/>
    <mergeCell ref="AG35:AG38"/>
    <mergeCell ref="AH35:AH38"/>
    <mergeCell ref="U37:U38"/>
    <mergeCell ref="K35:K36"/>
    <mergeCell ref="AI39:AI42"/>
    <mergeCell ref="AK39:AL39"/>
    <mergeCell ref="W40:W42"/>
    <mergeCell ref="AD40:AD42"/>
    <mergeCell ref="J41:J42"/>
    <mergeCell ref="K41:K42"/>
    <mergeCell ref="L41:L42"/>
    <mergeCell ref="M41:M42"/>
    <mergeCell ref="S41:S42"/>
    <mergeCell ref="T41:T42"/>
    <mergeCell ref="U39:U40"/>
    <mergeCell ref="V39:V42"/>
    <mergeCell ref="AE39:AE42"/>
    <mergeCell ref="AF39:AF42"/>
    <mergeCell ref="AG39:AG42"/>
    <mergeCell ref="AH39:AH42"/>
    <mergeCell ref="U41:U42"/>
    <mergeCell ref="K39:K40"/>
    <mergeCell ref="L39:L40"/>
    <mergeCell ref="M39:M40"/>
    <mergeCell ref="N39:N42"/>
    <mergeCell ref="S39:S40"/>
    <mergeCell ref="T39:T40"/>
    <mergeCell ref="AK43:AL43"/>
    <mergeCell ref="W44:W46"/>
    <mergeCell ref="AD44:AD46"/>
    <mergeCell ref="J45:J46"/>
    <mergeCell ref="K45:K46"/>
    <mergeCell ref="L45:L46"/>
    <mergeCell ref="M45:M46"/>
    <mergeCell ref="S45:S46"/>
    <mergeCell ref="T45:T46"/>
    <mergeCell ref="U43:U44"/>
    <mergeCell ref="V43:V46"/>
    <mergeCell ref="AE43:AE46"/>
    <mergeCell ref="AF43:AF46"/>
    <mergeCell ref="AG43:AG46"/>
    <mergeCell ref="AH43:AH46"/>
    <mergeCell ref="U45:U46"/>
    <mergeCell ref="K43:K44"/>
    <mergeCell ref="L43:L44"/>
    <mergeCell ref="M43:M44"/>
    <mergeCell ref="N43:N46"/>
    <mergeCell ref="S43:S44"/>
    <mergeCell ref="T43:T44"/>
    <mergeCell ref="J43:J44"/>
    <mergeCell ref="T47:T48"/>
    <mergeCell ref="U47:U48"/>
    <mergeCell ref="A47:A50"/>
    <mergeCell ref="B47:B50"/>
    <mergeCell ref="C47:C50"/>
    <mergeCell ref="D47:D50"/>
    <mergeCell ref="E47:E50"/>
    <mergeCell ref="J47:J48"/>
    <mergeCell ref="AI43:AI46"/>
    <mergeCell ref="A43:A46"/>
    <mergeCell ref="B43:B46"/>
    <mergeCell ref="C43:C46"/>
    <mergeCell ref="D43:D46"/>
    <mergeCell ref="E43:E46"/>
    <mergeCell ref="M54:P54"/>
    <mergeCell ref="C55:G55"/>
    <mergeCell ref="M55:P55"/>
    <mergeCell ref="AK47:AL47"/>
    <mergeCell ref="W48:W50"/>
    <mergeCell ref="AD48:AD50"/>
    <mergeCell ref="J49:J50"/>
    <mergeCell ref="K49:K50"/>
    <mergeCell ref="L49:L50"/>
    <mergeCell ref="M49:M50"/>
    <mergeCell ref="S49:S50"/>
    <mergeCell ref="T49:T50"/>
    <mergeCell ref="U49:U50"/>
    <mergeCell ref="V47:V50"/>
    <mergeCell ref="AE47:AE50"/>
    <mergeCell ref="AF47:AF50"/>
    <mergeCell ref="AG47:AG50"/>
    <mergeCell ref="AH47:AH50"/>
    <mergeCell ref="AI47:AI50"/>
    <mergeCell ref="AC49:AC50"/>
    <mergeCell ref="K47:K48"/>
    <mergeCell ref="L47:L48"/>
    <mergeCell ref="N47:N50"/>
    <mergeCell ref="S47:S48"/>
    <mergeCell ref="A51:A62"/>
    <mergeCell ref="B60:C60"/>
    <mergeCell ref="M60:P60"/>
    <mergeCell ref="B61:C61"/>
    <mergeCell ref="D61:E61"/>
    <mergeCell ref="M61:P61"/>
    <mergeCell ref="B62:C62"/>
    <mergeCell ref="D62:E62"/>
    <mergeCell ref="M62:P62"/>
    <mergeCell ref="F60:H62"/>
    <mergeCell ref="C56:G56"/>
    <mergeCell ref="C57:G57"/>
    <mergeCell ref="M57:P57"/>
    <mergeCell ref="C58:G58"/>
    <mergeCell ref="M58:U58"/>
    <mergeCell ref="C59:G59"/>
    <mergeCell ref="M59:P59"/>
    <mergeCell ref="C52:H52"/>
    <mergeCell ref="I52:L52"/>
    <mergeCell ref="R52:AG52"/>
    <mergeCell ref="C53:G53"/>
    <mergeCell ref="M53:Q53"/>
    <mergeCell ref="R53:AH57"/>
    <mergeCell ref="C54:G54"/>
  </mergeCells>
  <pageMargins left="0.11811023622047245" right="0.11811023622047245" top="0.15748031496062992" bottom="0.15748031496062992" header="0.31496062992125984" footer="0.31496062992125984"/>
  <pageSetup paperSize="9" scale="44" orientation="landscape" r:id="rId1"/>
  <ignoredErrors>
    <ignoredError sqref="W4:W42"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Y62"/>
  <sheetViews>
    <sheetView view="pageBreakPreview" zoomScale="58" zoomScaleNormal="70" zoomScaleSheetLayoutView="58" workbookViewId="0">
      <selection activeCell="AH39" sqref="AH39:AH42"/>
    </sheetView>
  </sheetViews>
  <sheetFormatPr defaultColWidth="6.59765625" defaultRowHeight="15" x14ac:dyDescent="0.2"/>
  <cols>
    <col min="1" max="1" width="3.296875" style="83" customWidth="1"/>
    <col min="2" max="2" width="12.69921875" style="84" customWidth="1"/>
    <col min="3" max="3" width="4.8984375" style="84" customWidth="1"/>
    <col min="4" max="4" width="4.5" style="84" customWidth="1"/>
    <col min="5" max="5" width="7.296875" style="84" customWidth="1"/>
    <col min="6" max="6" width="4.8984375" style="87" customWidth="1"/>
    <col min="7" max="7" width="15.19921875" style="139" customWidth="1"/>
    <col min="8" max="8" width="4.796875" style="87" customWidth="1"/>
    <col min="9" max="9" width="15.09765625" style="139" customWidth="1"/>
    <col min="10" max="10" width="7.296875" style="139" customWidth="1"/>
    <col min="11" max="13" width="5.19921875" style="87" customWidth="1"/>
    <col min="14" max="14" width="5.19921875" style="165" customWidth="1"/>
    <col min="15" max="15" width="4.8984375" style="87" customWidth="1"/>
    <col min="16" max="16" width="15.09765625" style="139" customWidth="1"/>
    <col min="17" max="17" width="5.09765625" style="87" customWidth="1"/>
    <col min="18" max="18" width="15.19921875" style="139" customWidth="1"/>
    <col min="19" max="21" width="5.19921875" style="87" customWidth="1"/>
    <col min="22" max="22" width="5.19921875" style="88" customWidth="1"/>
    <col min="23" max="29" width="2.796875" style="89" customWidth="1"/>
    <col min="30" max="30" width="5.19921875" style="89" customWidth="1"/>
    <col min="31" max="32" width="5.296875" style="84" customWidth="1"/>
    <col min="33" max="34" width="7.59765625" style="84" customWidth="1"/>
    <col min="35" max="36" width="12.796875" style="84" customWidth="1"/>
    <col min="37" max="38" width="14.69921875" style="84" customWidth="1"/>
    <col min="39" max="43" width="6.59765625" style="111" customWidth="1"/>
    <col min="44" max="259" width="6.59765625" style="84" customWidth="1"/>
    <col min="260" max="16384" width="6.59765625" style="85"/>
  </cols>
  <sheetData>
    <row r="1" spans="1:43" ht="54" customHeight="1" thickBot="1" x14ac:dyDescent="0.25">
      <c r="A1" s="377"/>
      <c r="B1" s="170" t="s">
        <v>449</v>
      </c>
      <c r="C1" s="753"/>
      <c r="D1" s="754"/>
      <c r="E1" s="171" t="s">
        <v>450</v>
      </c>
      <c r="F1" s="172"/>
      <c r="G1" s="588" t="s">
        <v>451</v>
      </c>
      <c r="H1" s="589"/>
      <c r="I1" s="589"/>
      <c r="J1" s="378"/>
      <c r="K1" s="588" t="s">
        <v>452</v>
      </c>
      <c r="L1" s="588"/>
      <c r="M1" s="588"/>
      <c r="N1" s="660"/>
      <c r="O1" s="592" t="s">
        <v>453</v>
      </c>
      <c r="P1" s="593"/>
      <c r="Q1" s="593"/>
      <c r="R1" s="593"/>
      <c r="S1" s="661" t="s">
        <v>454</v>
      </c>
      <c r="T1" s="661"/>
      <c r="U1" s="661"/>
      <c r="V1" s="662"/>
      <c r="W1" s="573" t="s">
        <v>455</v>
      </c>
      <c r="X1" s="574"/>
      <c r="Y1" s="574"/>
      <c r="Z1" s="574"/>
      <c r="AA1" s="574"/>
      <c r="AB1" s="574"/>
      <c r="AC1" s="574"/>
      <c r="AD1" s="575"/>
      <c r="AE1" s="576" t="s">
        <v>456</v>
      </c>
      <c r="AF1" s="577"/>
      <c r="AG1" s="578" t="s">
        <v>457</v>
      </c>
      <c r="AH1" s="579"/>
      <c r="AI1" s="173" t="s">
        <v>1025</v>
      </c>
      <c r="AJ1" s="432"/>
      <c r="AK1" s="741" t="s">
        <v>459</v>
      </c>
      <c r="AL1" s="742"/>
      <c r="AM1" s="121"/>
      <c r="AN1" s="121"/>
      <c r="AO1" s="121"/>
      <c r="AP1" s="121"/>
      <c r="AQ1" s="121"/>
    </row>
    <row r="2" spans="1:43" ht="57.75" customHeight="1" thickBot="1" x14ac:dyDescent="0.25">
      <c r="A2" s="377"/>
      <c r="B2" s="307" t="s">
        <v>1</v>
      </c>
      <c r="C2" s="308" t="s">
        <v>460</v>
      </c>
      <c r="D2" s="309" t="s">
        <v>4</v>
      </c>
      <c r="E2" s="310" t="s">
        <v>461</v>
      </c>
      <c r="F2" s="743" t="s">
        <v>462</v>
      </c>
      <c r="G2" s="744"/>
      <c r="H2" s="745" t="s">
        <v>463</v>
      </c>
      <c r="I2" s="746"/>
      <c r="J2" s="298"/>
      <c r="K2" s="332" t="s">
        <v>464</v>
      </c>
      <c r="L2" s="332" t="s">
        <v>465</v>
      </c>
      <c r="M2" s="332" t="s">
        <v>466</v>
      </c>
      <c r="N2" s="236" t="s">
        <v>467</v>
      </c>
      <c r="O2" s="747" t="s">
        <v>462</v>
      </c>
      <c r="P2" s="748"/>
      <c r="Q2" s="749" t="s">
        <v>463</v>
      </c>
      <c r="R2" s="750"/>
      <c r="S2" s="334" t="s">
        <v>468</v>
      </c>
      <c r="T2" s="334" t="s">
        <v>469</v>
      </c>
      <c r="U2" s="335" t="s">
        <v>470</v>
      </c>
      <c r="V2" s="337" t="s">
        <v>471</v>
      </c>
      <c r="W2" s="311" t="s">
        <v>1022</v>
      </c>
      <c r="X2" s="312">
        <v>1</v>
      </c>
      <c r="Y2" s="312">
        <v>2</v>
      </c>
      <c r="Z2" s="312">
        <v>3</v>
      </c>
      <c r="AA2" s="312">
        <v>4</v>
      </c>
      <c r="AB2" s="312">
        <v>5</v>
      </c>
      <c r="AC2" s="312">
        <v>6</v>
      </c>
      <c r="AD2" s="313" t="s">
        <v>1018</v>
      </c>
      <c r="AE2" s="314" t="s">
        <v>1019</v>
      </c>
      <c r="AF2" s="315" t="s">
        <v>1076</v>
      </c>
      <c r="AG2" s="316" t="s">
        <v>1020</v>
      </c>
      <c r="AH2" s="317" t="s">
        <v>472</v>
      </c>
      <c r="AI2" s="751" t="s">
        <v>458</v>
      </c>
      <c r="AJ2" s="752"/>
      <c r="AK2" s="318" t="s">
        <v>1023</v>
      </c>
      <c r="AL2" s="319" t="s">
        <v>1024</v>
      </c>
      <c r="AM2" s="121"/>
      <c r="AN2" s="121"/>
      <c r="AO2" s="121"/>
      <c r="AP2" s="121"/>
      <c r="AQ2" s="121"/>
    </row>
    <row r="3" spans="1:43" ht="17.25" customHeight="1" x14ac:dyDescent="0.2">
      <c r="A3" s="731">
        <v>1</v>
      </c>
      <c r="B3" s="654" t="str">
        <f>LOOKUP(A3,Team_No,Team_Names_1)</f>
        <v>S-Tur</v>
      </c>
      <c r="C3" s="543" t="str">
        <f>'Boat allocation &amp; OOD'!G4</f>
        <v>H17</v>
      </c>
      <c r="D3" s="561" t="str">
        <f>IF(C3=0,"",LOOKUP(C3,Hobie_No,Sail_No))</f>
        <v>592</v>
      </c>
      <c r="E3" s="534"/>
      <c r="F3" s="175"/>
      <c r="G3" s="176"/>
      <c r="H3" s="177"/>
      <c r="I3" s="176"/>
      <c r="J3" s="561" t="s">
        <v>1047</v>
      </c>
      <c r="K3" s="665"/>
      <c r="L3" s="665"/>
      <c r="M3" s="665"/>
      <c r="N3" s="641">
        <f>SUM(K5:M5)</f>
        <v>0</v>
      </c>
      <c r="O3" s="179"/>
      <c r="P3" s="176"/>
      <c r="Q3" s="180"/>
      <c r="R3" s="176"/>
      <c r="S3" s="690"/>
      <c r="T3" s="690"/>
      <c r="U3" s="690"/>
      <c r="V3" s="695">
        <f>SUM(S5:U6)</f>
        <v>0</v>
      </c>
      <c r="W3" s="182"/>
      <c r="X3" s="183"/>
      <c r="Y3" s="183"/>
      <c r="Z3" s="183"/>
      <c r="AA3" s="183"/>
      <c r="AB3" s="183"/>
      <c r="AC3" s="184"/>
      <c r="AD3" s="738">
        <f>SUM(W4:AC6)</f>
        <v>0</v>
      </c>
      <c r="AE3" s="722">
        <f>N3</f>
        <v>0</v>
      </c>
      <c r="AF3" s="725">
        <f>V3</f>
        <v>0</v>
      </c>
      <c r="AG3" s="728">
        <f>SUM(AD3:AF6)</f>
        <v>0</v>
      </c>
      <c r="AH3" s="704">
        <v>4</v>
      </c>
      <c r="AI3" s="707"/>
      <c r="AJ3" s="708"/>
      <c r="AK3" s="717" t="str">
        <f>IF(B3=0,"",LOOKUP(A3,Team_No,Team_Names_2))</f>
        <v>Surfin Turtles</v>
      </c>
      <c r="AL3" s="718"/>
      <c r="AM3" s="121"/>
      <c r="AN3" s="121"/>
      <c r="AO3" s="121"/>
      <c r="AP3" s="121"/>
      <c r="AQ3" s="121"/>
    </row>
    <row r="4" spans="1:43" ht="18" customHeight="1" x14ac:dyDescent="0.25">
      <c r="A4" s="731"/>
      <c r="B4" s="655"/>
      <c r="C4" s="544"/>
      <c r="D4" s="562"/>
      <c r="E4" s="535"/>
      <c r="F4" s="186"/>
      <c r="G4" s="187" t="str">
        <f t="shared" ref="G4:G6" si="0">IF(F4=0,"",LOOKUP(F4,Sailor_No,Sailor_Name))</f>
        <v/>
      </c>
      <c r="H4" s="188"/>
      <c r="I4" s="187" t="str">
        <f>IF(H4=0,"",LOOKUP(H4,[1]Sailors!$A$2:$A$400,[1]Sailors!$C$2:$C$400))</f>
        <v/>
      </c>
      <c r="J4" s="569"/>
      <c r="K4" s="664"/>
      <c r="L4" s="664"/>
      <c r="M4" s="664"/>
      <c r="N4" s="642"/>
      <c r="O4" s="189"/>
      <c r="P4" s="187" t="str">
        <f t="shared" ref="P4:P6" si="1">IF(O4=0,"",LOOKUP(O4,Sailor_No,Sailor_Name))</f>
        <v/>
      </c>
      <c r="Q4" s="190"/>
      <c r="R4" s="187" t="str">
        <f t="shared" ref="R4:R6" si="2">IF(Q4=0,"",LOOKUP(Q4,Sailor_No,Sailor_Name))</f>
        <v/>
      </c>
      <c r="S4" s="691"/>
      <c r="T4" s="691"/>
      <c r="U4" s="691"/>
      <c r="V4" s="696" t="e">
        <f>SUM(#REF!)</f>
        <v>#REF!</v>
      </c>
      <c r="W4" s="546" t="str">
        <f>IF(E3="N",$H$53,IF(E4="Y",0,"-"))</f>
        <v>-</v>
      </c>
      <c r="X4" s="191"/>
      <c r="Y4" s="191"/>
      <c r="Z4" s="191"/>
      <c r="AA4" s="191"/>
      <c r="AB4" s="191"/>
      <c r="AC4" s="192"/>
      <c r="AD4" s="739"/>
      <c r="AE4" s="723"/>
      <c r="AF4" s="726"/>
      <c r="AG4" s="729"/>
      <c r="AH4" s="705"/>
      <c r="AI4" s="709"/>
      <c r="AJ4" s="710"/>
      <c r="AK4" s="320" t="str">
        <f>G4</f>
        <v/>
      </c>
      <c r="AL4" s="321" t="str">
        <f>P4</f>
        <v/>
      </c>
      <c r="AM4" s="121"/>
      <c r="AN4" s="121"/>
      <c r="AO4" s="121"/>
      <c r="AP4" s="121"/>
      <c r="AQ4" s="121"/>
    </row>
    <row r="5" spans="1:43" ht="18" customHeight="1" x14ac:dyDescent="0.25">
      <c r="A5" s="731"/>
      <c r="B5" s="655"/>
      <c r="C5" s="544"/>
      <c r="D5" s="562"/>
      <c r="E5" s="535"/>
      <c r="F5" s="186"/>
      <c r="G5" s="187" t="str">
        <f t="shared" si="0"/>
        <v/>
      </c>
      <c r="H5" s="193"/>
      <c r="I5" s="187" t="str">
        <f t="shared" ref="I5:I6" si="3">IF(H5=0,"",LOOKUP(H5,Sailor_No,Sailor_Name))</f>
        <v/>
      </c>
      <c r="J5" s="567" t="s">
        <v>456</v>
      </c>
      <c r="K5" s="666">
        <f>IF(K3&lt;=15,K3,LOOKUP(K3,$I$53:$I$62,$L$53:$L$62))</f>
        <v>0</v>
      </c>
      <c r="L5" s="666">
        <f>IF(L3&lt;=15,L3,LOOKUP(L3,$I$53:$I$62,$L$53:$L$62))</f>
        <v>0</v>
      </c>
      <c r="M5" s="667">
        <f>IF(M3&lt;=15,M3,LOOKUP(M3,$I$53:$I$62,$L$53:$L$62))</f>
        <v>0</v>
      </c>
      <c r="N5" s="642"/>
      <c r="O5" s="189"/>
      <c r="P5" s="187" t="str">
        <f t="shared" si="1"/>
        <v/>
      </c>
      <c r="Q5" s="190"/>
      <c r="R5" s="187" t="str">
        <f t="shared" si="2"/>
        <v/>
      </c>
      <c r="S5" s="666">
        <f>IF(S3&lt;=15,S3,LOOKUP(S3,$I$53:$I$62,$L$53:$L$62))</f>
        <v>0</v>
      </c>
      <c r="T5" s="666">
        <f>IF(T3&lt;=15,T3,LOOKUP(T3,$I$53:$I$62,$L$53:$L$62))</f>
        <v>0</v>
      </c>
      <c r="U5" s="666">
        <f>IF(U3&lt;=15,U3,LOOKUP(U3,$I$53:$I$62,$L$53:$L$62))</f>
        <v>0</v>
      </c>
      <c r="V5" s="696"/>
      <c r="W5" s="547"/>
      <c r="X5" s="191"/>
      <c r="Y5" s="191"/>
      <c r="Z5" s="191"/>
      <c r="AA5" s="191"/>
      <c r="AB5" s="191"/>
      <c r="AC5" s="192"/>
      <c r="AD5" s="739"/>
      <c r="AE5" s="723"/>
      <c r="AF5" s="726"/>
      <c r="AG5" s="729"/>
      <c r="AH5" s="705"/>
      <c r="AI5" s="709"/>
      <c r="AJ5" s="710"/>
      <c r="AK5" s="322" t="str">
        <f>G5</f>
        <v/>
      </c>
      <c r="AL5" s="323" t="str">
        <f>P5</f>
        <v/>
      </c>
      <c r="AM5" s="121"/>
      <c r="AN5" s="121"/>
      <c r="AO5" s="121"/>
      <c r="AP5" s="121"/>
      <c r="AQ5" s="121"/>
    </row>
    <row r="6" spans="1:43" ht="18" customHeight="1" thickBot="1" x14ac:dyDescent="0.3">
      <c r="A6" s="731"/>
      <c r="B6" s="656"/>
      <c r="C6" s="545"/>
      <c r="D6" s="563"/>
      <c r="E6" s="536"/>
      <c r="F6" s="194"/>
      <c r="G6" s="195" t="str">
        <f t="shared" si="0"/>
        <v/>
      </c>
      <c r="H6" s="196"/>
      <c r="I6" s="195" t="str">
        <f t="shared" si="3"/>
        <v/>
      </c>
      <c r="J6" s="568"/>
      <c r="K6" s="645"/>
      <c r="L6" s="645"/>
      <c r="M6" s="668"/>
      <c r="N6" s="643"/>
      <c r="O6" s="197"/>
      <c r="P6" s="195" t="str">
        <f t="shared" si="1"/>
        <v/>
      </c>
      <c r="Q6" s="198"/>
      <c r="R6" s="195" t="str">
        <f t="shared" si="2"/>
        <v/>
      </c>
      <c r="S6" s="645"/>
      <c r="T6" s="645"/>
      <c r="U6" s="645"/>
      <c r="V6" s="697"/>
      <c r="W6" s="548"/>
      <c r="X6" s="199"/>
      <c r="Y6" s="199"/>
      <c r="Z6" s="199"/>
      <c r="AA6" s="199"/>
      <c r="AB6" s="199"/>
      <c r="AC6" s="200"/>
      <c r="AD6" s="740"/>
      <c r="AE6" s="724"/>
      <c r="AF6" s="727"/>
      <c r="AG6" s="730"/>
      <c r="AH6" s="706"/>
      <c r="AI6" s="711"/>
      <c r="AJ6" s="712"/>
      <c r="AK6" s="324" t="str">
        <f>G6</f>
        <v/>
      </c>
      <c r="AL6" s="325" t="str">
        <f>P6</f>
        <v/>
      </c>
      <c r="AM6" s="121"/>
      <c r="AN6" s="121"/>
      <c r="AO6" s="121"/>
      <c r="AP6" s="121"/>
      <c r="AQ6" s="121"/>
    </row>
    <row r="7" spans="1:43" ht="18" customHeight="1" x14ac:dyDescent="0.2">
      <c r="A7" s="731">
        <v>2</v>
      </c>
      <c r="B7" s="540" t="str">
        <f>LOOKUP(A7,Team_No,Team_Names_1)</f>
        <v>S-Tun</v>
      </c>
      <c r="C7" s="543" t="str">
        <f>'Boat allocation &amp; OOD'!G5</f>
        <v>H18</v>
      </c>
      <c r="D7" s="561" t="str">
        <f>IF(C7=0,"",LOOKUP(C7,Hobie_No,Sail_No))</f>
        <v>297</v>
      </c>
      <c r="E7" s="537"/>
      <c r="F7" s="186"/>
      <c r="G7" s="187"/>
      <c r="H7" s="193"/>
      <c r="I7" s="187"/>
      <c r="J7" s="669" t="s">
        <v>1047</v>
      </c>
      <c r="K7" s="663"/>
      <c r="L7" s="663"/>
      <c r="M7" s="663"/>
      <c r="N7" s="641">
        <f>SUM(K9:M9)</f>
        <v>0</v>
      </c>
      <c r="O7" s="202"/>
      <c r="P7" s="187"/>
      <c r="Q7" s="190"/>
      <c r="R7" s="187"/>
      <c r="S7" s="692"/>
      <c r="T7" s="690"/>
      <c r="U7" s="690"/>
      <c r="V7" s="695">
        <f>SUM(S9:U10)</f>
        <v>0</v>
      </c>
      <c r="W7" s="204"/>
      <c r="X7" s="191"/>
      <c r="Y7" s="191"/>
      <c r="Z7" s="191"/>
      <c r="AA7" s="191"/>
      <c r="AB7" s="191"/>
      <c r="AC7" s="192"/>
      <c r="AD7" s="326"/>
      <c r="AE7" s="722">
        <f>N7</f>
        <v>0</v>
      </c>
      <c r="AF7" s="725">
        <f t="shared" ref="AF7" si="4">V7</f>
        <v>0</v>
      </c>
      <c r="AG7" s="728">
        <f t="shared" ref="AG7" si="5">SUM(AD7:AF10)</f>
        <v>0</v>
      </c>
      <c r="AH7" s="704">
        <v>7</v>
      </c>
      <c r="AI7" s="707"/>
      <c r="AJ7" s="708"/>
      <c r="AK7" s="717" t="str">
        <f>IF(B7=0,"",LOOKUP(A7,Team_No,Team_Names_2))</f>
        <v>Surfin Tunas</v>
      </c>
      <c r="AL7" s="718"/>
      <c r="AM7" s="121"/>
      <c r="AN7" s="121"/>
      <c r="AO7" s="121"/>
      <c r="AP7" s="121"/>
      <c r="AQ7" s="121"/>
    </row>
    <row r="8" spans="1:43" ht="18" customHeight="1" x14ac:dyDescent="0.25">
      <c r="A8" s="731"/>
      <c r="B8" s="541"/>
      <c r="C8" s="544"/>
      <c r="D8" s="562"/>
      <c r="E8" s="538"/>
      <c r="F8" s="186"/>
      <c r="G8" s="187" t="str">
        <f>IF(F8=0,"",LOOKUP(F8,Sailor_No,Sailor_Name))</f>
        <v/>
      </c>
      <c r="H8" s="193"/>
      <c r="I8" s="187" t="str">
        <f>IF(H8=0,"",LOOKUP(H8,Sailor_No,Sailor_Name))</f>
        <v/>
      </c>
      <c r="J8" s="569"/>
      <c r="K8" s="664"/>
      <c r="L8" s="664"/>
      <c r="M8" s="664"/>
      <c r="N8" s="642"/>
      <c r="O8" s="202"/>
      <c r="P8" s="187" t="str">
        <f>IF(O8=0,"",LOOKUP(O8,Sailor_No,Sailor_Name))</f>
        <v/>
      </c>
      <c r="Q8" s="190"/>
      <c r="R8" s="187" t="str">
        <f>IF(Q8=0,"",LOOKUP(Q8,Sailor_No,Sailor_Name))</f>
        <v/>
      </c>
      <c r="S8" s="691"/>
      <c r="T8" s="691"/>
      <c r="U8" s="691"/>
      <c r="V8" s="696" t="e">
        <f>SUM(#REF!)</f>
        <v>#REF!</v>
      </c>
      <c r="W8" s="546" t="str">
        <f>IF(E7="N",$H$53,IF(E8="Y",0,"-"))</f>
        <v>-</v>
      </c>
      <c r="X8" s="191"/>
      <c r="Y8" s="191"/>
      <c r="Z8" s="191"/>
      <c r="AA8" s="191"/>
      <c r="AB8" s="191"/>
      <c r="AC8" s="192"/>
      <c r="AD8" s="719">
        <f>SUM(W8:AC10)</f>
        <v>0</v>
      </c>
      <c r="AE8" s="723"/>
      <c r="AF8" s="726"/>
      <c r="AG8" s="729"/>
      <c r="AH8" s="705"/>
      <c r="AI8" s="709"/>
      <c r="AJ8" s="710"/>
      <c r="AK8" s="320" t="str">
        <f>G8</f>
        <v/>
      </c>
      <c r="AL8" s="321" t="str">
        <f>P8</f>
        <v/>
      </c>
      <c r="AM8" s="121"/>
      <c r="AN8" s="121"/>
      <c r="AO8" s="121"/>
      <c r="AP8" s="121"/>
      <c r="AQ8" s="121"/>
    </row>
    <row r="9" spans="1:43" ht="18" customHeight="1" x14ac:dyDescent="0.25">
      <c r="A9" s="731"/>
      <c r="B9" s="541"/>
      <c r="C9" s="544"/>
      <c r="D9" s="562"/>
      <c r="E9" s="538"/>
      <c r="F9" s="186"/>
      <c r="G9" s="187" t="str">
        <f>IF(F9=0,"",LOOKUP(F9,Sailor_No,Sailor_Name))</f>
        <v/>
      </c>
      <c r="H9" s="193"/>
      <c r="I9" s="187" t="str">
        <f>IF(H9=0,"",LOOKUP(H9,Sailor_No,Sailor_Name))</f>
        <v/>
      </c>
      <c r="J9" s="677" t="s">
        <v>456</v>
      </c>
      <c r="K9" s="644">
        <f>IF(K7&lt;=15,K7,LOOKUP(K7,$I$53:$I$62,$L$53:$L$62))</f>
        <v>0</v>
      </c>
      <c r="L9" s="644">
        <f>IF(L7&lt;=15,L7,LOOKUP(L7,$I$53:$I$62,$L$53:$L$62))</f>
        <v>0</v>
      </c>
      <c r="M9" s="678">
        <f>IF(M7&lt;=15,M7,LOOKUP(M7,$I$53:$I$62,$L$53:$L$62))</f>
        <v>0</v>
      </c>
      <c r="N9" s="642"/>
      <c r="O9" s="202"/>
      <c r="P9" s="187" t="str">
        <f>IF(O9=0,"",LOOKUP(O9,Sailor_No,Sailor_Name))</f>
        <v/>
      </c>
      <c r="Q9" s="190"/>
      <c r="R9" s="187" t="str">
        <f>IF(Q9=0,"",LOOKUP(Q9,Sailor_No,Sailor_Name))</f>
        <v/>
      </c>
      <c r="S9" s="666">
        <f>IF(S7&lt;=15,S7,LOOKUP(S7,$I$53:$I$62,$L$53:$L$62))</f>
        <v>0</v>
      </c>
      <c r="T9" s="666">
        <f>IF(T7&lt;=15,T7,LOOKUP(T7,$I$53:$I$62,$L$53:$L$62))</f>
        <v>0</v>
      </c>
      <c r="U9" s="666">
        <f>IF(U7&lt;=15,U7,LOOKUP(U7,$I$53:$I$62,$L$53:$L$62))</f>
        <v>0</v>
      </c>
      <c r="V9" s="696"/>
      <c r="W9" s="547"/>
      <c r="X9" s="191"/>
      <c r="Y9" s="191"/>
      <c r="Z9" s="191"/>
      <c r="AA9" s="191"/>
      <c r="AB9" s="191"/>
      <c r="AC9" s="192"/>
      <c r="AD9" s="720"/>
      <c r="AE9" s="723"/>
      <c r="AF9" s="726"/>
      <c r="AG9" s="729"/>
      <c r="AH9" s="705"/>
      <c r="AI9" s="709"/>
      <c r="AJ9" s="710"/>
      <c r="AK9" s="322" t="str">
        <f>G9</f>
        <v/>
      </c>
      <c r="AL9" s="323" t="str">
        <f>P9</f>
        <v/>
      </c>
      <c r="AM9" s="121"/>
      <c r="AN9" s="121"/>
      <c r="AO9" s="121"/>
      <c r="AP9" s="121"/>
      <c r="AQ9" s="121"/>
    </row>
    <row r="10" spans="1:43" ht="18" customHeight="1" thickBot="1" x14ac:dyDescent="0.3">
      <c r="A10" s="731"/>
      <c r="B10" s="542"/>
      <c r="C10" s="545"/>
      <c r="D10" s="563"/>
      <c r="E10" s="539"/>
      <c r="F10" s="194"/>
      <c r="G10" s="195" t="str">
        <f>IF(F10=0,"",LOOKUP(F10,Sailor_No,Sailor_Name))</f>
        <v/>
      </c>
      <c r="H10" s="196"/>
      <c r="I10" s="195" t="str">
        <f>IF(H10=0,"",LOOKUP(H10,Sailor_No,Sailor_Name))</f>
        <v/>
      </c>
      <c r="J10" s="568"/>
      <c r="K10" s="645"/>
      <c r="L10" s="645"/>
      <c r="M10" s="668"/>
      <c r="N10" s="643"/>
      <c r="O10" s="207"/>
      <c r="P10" s="195" t="str">
        <f>IF(O10=0,"",LOOKUP(O10,Sailor_No,Sailor_Name))</f>
        <v/>
      </c>
      <c r="Q10" s="198"/>
      <c r="R10" s="195" t="str">
        <f>IF(Q10=0,"",LOOKUP(Q10,Sailor_No,Sailor_Name))</f>
        <v/>
      </c>
      <c r="S10" s="645"/>
      <c r="T10" s="645"/>
      <c r="U10" s="645"/>
      <c r="V10" s="697"/>
      <c r="W10" s="548"/>
      <c r="X10" s="199"/>
      <c r="Y10" s="199"/>
      <c r="Z10" s="199"/>
      <c r="AA10" s="199"/>
      <c r="AB10" s="199"/>
      <c r="AC10" s="200"/>
      <c r="AD10" s="734"/>
      <c r="AE10" s="724"/>
      <c r="AF10" s="727"/>
      <c r="AG10" s="730"/>
      <c r="AH10" s="706"/>
      <c r="AI10" s="711"/>
      <c r="AJ10" s="712"/>
      <c r="AK10" s="324" t="str">
        <f>G10</f>
        <v/>
      </c>
      <c r="AL10" s="325" t="str">
        <f>P10</f>
        <v/>
      </c>
      <c r="AM10" s="121"/>
      <c r="AN10" s="121"/>
      <c r="AO10" s="121"/>
      <c r="AP10" s="121"/>
      <c r="AQ10" s="121"/>
    </row>
    <row r="11" spans="1:43" ht="18" customHeight="1" x14ac:dyDescent="0.2">
      <c r="A11" s="731">
        <v>3</v>
      </c>
      <c r="B11" s="657" t="str">
        <f>LOOKUP(A11,Team_No,Team_Names_1)</f>
        <v>16s-1</v>
      </c>
      <c r="C11" s="543" t="str">
        <f>'Boat allocation &amp; OOD'!G6</f>
        <v>H10</v>
      </c>
      <c r="D11" s="561" t="str">
        <f>IF(C11=0,"",LOOKUP(C11,Hobie_No,Sail_No))</f>
        <v>679</v>
      </c>
      <c r="E11" s="537"/>
      <c r="F11" s="186"/>
      <c r="G11" s="187"/>
      <c r="H11" s="193"/>
      <c r="I11" s="187"/>
      <c r="J11" s="561" t="s">
        <v>1047</v>
      </c>
      <c r="K11" s="663"/>
      <c r="L11" s="663"/>
      <c r="M11" s="663"/>
      <c r="N11" s="641">
        <f>SUM(K13:M14)</f>
        <v>0</v>
      </c>
      <c r="O11" s="202"/>
      <c r="P11" s="187"/>
      <c r="Q11" s="190"/>
      <c r="R11" s="187"/>
      <c r="S11" s="690"/>
      <c r="T11" s="690"/>
      <c r="U11" s="690"/>
      <c r="V11" s="695">
        <f>SUM(S13:U14)</f>
        <v>0</v>
      </c>
      <c r="W11" s="204"/>
      <c r="X11" s="191"/>
      <c r="Y11" s="191"/>
      <c r="Z11" s="191"/>
      <c r="AA11" s="191"/>
      <c r="AB11" s="191"/>
      <c r="AC11" s="192"/>
      <c r="AD11" s="326"/>
      <c r="AE11" s="722">
        <f>N11</f>
        <v>0</v>
      </c>
      <c r="AF11" s="725">
        <f t="shared" ref="AF11" si="6">V11</f>
        <v>0</v>
      </c>
      <c r="AG11" s="728">
        <f t="shared" ref="AG11" si="7">SUM(AD11:AF14)</f>
        <v>0</v>
      </c>
      <c r="AH11" s="704">
        <v>2</v>
      </c>
      <c r="AI11" s="707"/>
      <c r="AJ11" s="708"/>
      <c r="AK11" s="717" t="str">
        <f>IF(B11=0,"",LOOKUP(A11,Team_No,Team_Names_2))</f>
        <v>16s-1</v>
      </c>
      <c r="AL11" s="718"/>
      <c r="AM11" s="121"/>
      <c r="AN11" s="121"/>
      <c r="AO11" s="121"/>
      <c r="AP11" s="121"/>
      <c r="AQ11" s="121"/>
    </row>
    <row r="12" spans="1:43" ht="18" customHeight="1" x14ac:dyDescent="0.25">
      <c r="A12" s="731"/>
      <c r="B12" s="658"/>
      <c r="C12" s="544"/>
      <c r="D12" s="562"/>
      <c r="E12" s="538"/>
      <c r="F12" s="186"/>
      <c r="G12" s="187" t="str">
        <f>IF(F12=0,"",LOOKUP(F12,Sailor_No,Sailor_Name))</f>
        <v/>
      </c>
      <c r="H12" s="193"/>
      <c r="I12" s="187" t="str">
        <f>IF(H12=0,"",LOOKUP(H12,Sailor_No,Sailor_Name))</f>
        <v/>
      </c>
      <c r="J12" s="569"/>
      <c r="K12" s="664"/>
      <c r="L12" s="664"/>
      <c r="M12" s="664"/>
      <c r="N12" s="642"/>
      <c r="O12" s="202"/>
      <c r="P12" s="187" t="str">
        <f>IF(O12=0,"",LOOKUP(O12,Sailor_No,Sailor_Name))</f>
        <v/>
      </c>
      <c r="Q12" s="190"/>
      <c r="R12" s="187" t="str">
        <f>IF(Q12=0,"",LOOKUP(Q12,Sailor_No,Sailor_Name))</f>
        <v/>
      </c>
      <c r="S12" s="691"/>
      <c r="T12" s="691"/>
      <c r="U12" s="691"/>
      <c r="V12" s="696" t="e">
        <f>SUM(#REF!)</f>
        <v>#REF!</v>
      </c>
      <c r="W12" s="546" t="str">
        <f>IF(E11="N",$H$53,IF(E12="Y",0,"-"))</f>
        <v>-</v>
      </c>
      <c r="X12" s="191"/>
      <c r="Y12" s="191"/>
      <c r="Z12" s="191"/>
      <c r="AA12" s="191"/>
      <c r="AB12" s="191"/>
      <c r="AC12" s="192"/>
      <c r="AD12" s="719">
        <f>SUM(W12:AC14)</f>
        <v>0</v>
      </c>
      <c r="AE12" s="723"/>
      <c r="AF12" s="726"/>
      <c r="AG12" s="729"/>
      <c r="AH12" s="705"/>
      <c r="AI12" s="709"/>
      <c r="AJ12" s="710"/>
      <c r="AK12" s="320" t="str">
        <f>G12</f>
        <v/>
      </c>
      <c r="AL12" s="321" t="str">
        <f>P12</f>
        <v/>
      </c>
      <c r="AM12" s="121"/>
      <c r="AN12" s="121"/>
      <c r="AO12" s="121"/>
      <c r="AP12" s="121"/>
      <c r="AQ12" s="121"/>
    </row>
    <row r="13" spans="1:43" ht="18" customHeight="1" x14ac:dyDescent="0.25">
      <c r="A13" s="731"/>
      <c r="B13" s="658"/>
      <c r="C13" s="544"/>
      <c r="D13" s="562"/>
      <c r="E13" s="538"/>
      <c r="F13" s="186"/>
      <c r="G13" s="187" t="str">
        <f>IF(F13=0,"",LOOKUP(F13,Sailor_No,Sailor_Name))</f>
        <v/>
      </c>
      <c r="H13" s="193"/>
      <c r="I13" s="187" t="str">
        <f>IF(H13=0,"",LOOKUP(H13,Sailor_No,Sailor_Name))</f>
        <v/>
      </c>
      <c r="J13" s="567" t="s">
        <v>456</v>
      </c>
      <c r="K13" s="644">
        <f>IF(K11&lt;=15,K11,LOOKUP(K11,$I$53:$I$62,$L$53:$L$62))</f>
        <v>0</v>
      </c>
      <c r="L13" s="644">
        <f>IF(L11&lt;=15,L11,LOOKUP(L11,$I$53:$I$62,$L$53:$L$62))</f>
        <v>0</v>
      </c>
      <c r="M13" s="678">
        <f>IF(M11&lt;=15,M11,LOOKUP(M11,$I$53:$I$62,$L$53:$L$62))</f>
        <v>0</v>
      </c>
      <c r="N13" s="642"/>
      <c r="O13" s="202"/>
      <c r="P13" s="187" t="str">
        <f>IF(O13=0,"",LOOKUP(O13,Sailor_No,Sailor_Name))</f>
        <v/>
      </c>
      <c r="Q13" s="190"/>
      <c r="R13" s="187" t="str">
        <f>IF(Q13=0,"",LOOKUP(Q13,Sailor_No,Sailor_Name))</f>
        <v/>
      </c>
      <c r="S13" s="666">
        <f>IF(S11&lt;=15,S11,LOOKUP(S11,$I$53:$I$62,$L$53:$L$62))</f>
        <v>0</v>
      </c>
      <c r="T13" s="666">
        <f>IF(T11&lt;=15,T11,LOOKUP(T11,$I$53:$I$62,$L$53:$L$62))</f>
        <v>0</v>
      </c>
      <c r="U13" s="666">
        <f>IF(U11&lt;=15,U11,LOOKUP(U11,$I$53:$I$62,$L$53:$L$62))</f>
        <v>0</v>
      </c>
      <c r="V13" s="696"/>
      <c r="W13" s="547"/>
      <c r="X13" s="191"/>
      <c r="Y13" s="191"/>
      <c r="Z13" s="191"/>
      <c r="AA13" s="191"/>
      <c r="AB13" s="191"/>
      <c r="AC13" s="192"/>
      <c r="AD13" s="720"/>
      <c r="AE13" s="723"/>
      <c r="AF13" s="726"/>
      <c r="AG13" s="729"/>
      <c r="AH13" s="705"/>
      <c r="AI13" s="709"/>
      <c r="AJ13" s="710"/>
      <c r="AK13" s="322" t="str">
        <f>G13</f>
        <v/>
      </c>
      <c r="AL13" s="323" t="str">
        <f>P13</f>
        <v/>
      </c>
      <c r="AM13" s="121"/>
      <c r="AN13" s="121"/>
      <c r="AO13" s="121"/>
      <c r="AP13" s="121"/>
      <c r="AQ13" s="121"/>
    </row>
    <row r="14" spans="1:43" ht="18" customHeight="1" thickBot="1" x14ac:dyDescent="0.3">
      <c r="A14" s="731"/>
      <c r="B14" s="659"/>
      <c r="C14" s="545"/>
      <c r="D14" s="563"/>
      <c r="E14" s="539"/>
      <c r="F14" s="194"/>
      <c r="G14" s="195" t="str">
        <f>IF(F14=0,"",LOOKUP(F14,Sailor_No,Sailor_Name))</f>
        <v/>
      </c>
      <c r="H14" s="196"/>
      <c r="I14" s="195" t="str">
        <f>IF(H14=0,"",LOOKUP(H14,Sailor_No,Sailor_Name))</f>
        <v/>
      </c>
      <c r="J14" s="568"/>
      <c r="K14" s="645"/>
      <c r="L14" s="645"/>
      <c r="M14" s="668"/>
      <c r="N14" s="643"/>
      <c r="O14" s="207"/>
      <c r="P14" s="195" t="str">
        <f>IF(O14=0,"",LOOKUP(O14,Sailor_No,Sailor_Name))</f>
        <v/>
      </c>
      <c r="Q14" s="198"/>
      <c r="R14" s="195" t="str">
        <f>IF(Q14=0,"",LOOKUP(Q14,Sailor_No,Sailor_Name))</f>
        <v/>
      </c>
      <c r="S14" s="645"/>
      <c r="T14" s="645"/>
      <c r="U14" s="645"/>
      <c r="V14" s="697"/>
      <c r="W14" s="548"/>
      <c r="X14" s="199"/>
      <c r="Y14" s="199"/>
      <c r="Z14" s="199"/>
      <c r="AA14" s="199"/>
      <c r="AB14" s="199"/>
      <c r="AC14" s="200"/>
      <c r="AD14" s="734"/>
      <c r="AE14" s="724"/>
      <c r="AF14" s="727"/>
      <c r="AG14" s="730"/>
      <c r="AH14" s="706"/>
      <c r="AI14" s="711"/>
      <c r="AJ14" s="712"/>
      <c r="AK14" s="324" t="str">
        <f>G14</f>
        <v/>
      </c>
      <c r="AL14" s="325" t="str">
        <f>P14</f>
        <v/>
      </c>
      <c r="AM14" s="121"/>
      <c r="AN14" s="121"/>
      <c r="AO14" s="121"/>
      <c r="AP14" s="121"/>
      <c r="AQ14" s="121"/>
    </row>
    <row r="15" spans="1:43" ht="18" customHeight="1" x14ac:dyDescent="0.2">
      <c r="A15" s="731">
        <v>4</v>
      </c>
      <c r="B15" s="648" t="str">
        <f>LOOKUP(A15,Team_No,Team_Names_1)</f>
        <v>16s-2</v>
      </c>
      <c r="C15" s="543" t="str">
        <f>'Boat allocation &amp; OOD'!G7</f>
        <v>H11</v>
      </c>
      <c r="D15" s="561" t="str">
        <f>IF(C15=0,"",LOOKUP(C15,Hobie_No,Sail_No))</f>
        <v>681</v>
      </c>
      <c r="E15" s="537"/>
      <c r="F15" s="186"/>
      <c r="G15" s="187"/>
      <c r="H15" s="193"/>
      <c r="I15" s="187"/>
      <c r="J15" s="561" t="s">
        <v>1047</v>
      </c>
      <c r="K15" s="663"/>
      <c r="L15" s="663"/>
      <c r="M15" s="663"/>
      <c r="N15" s="641">
        <f>SUM(K17:M18)</f>
        <v>0</v>
      </c>
      <c r="O15" s="202"/>
      <c r="P15" s="187"/>
      <c r="Q15" s="190"/>
      <c r="R15" s="187"/>
      <c r="S15" s="690"/>
      <c r="T15" s="690"/>
      <c r="U15" s="690"/>
      <c r="V15" s="695">
        <f>SUM(S17:U18)</f>
        <v>0</v>
      </c>
      <c r="W15" s="204"/>
      <c r="X15" s="191"/>
      <c r="Y15" s="191"/>
      <c r="Z15" s="191"/>
      <c r="AA15" s="191"/>
      <c r="AB15" s="191"/>
      <c r="AC15" s="192"/>
      <c r="AD15" s="326"/>
      <c r="AE15" s="722">
        <f>N15</f>
        <v>0</v>
      </c>
      <c r="AF15" s="725">
        <f t="shared" ref="AF15" si="8">V15</f>
        <v>0</v>
      </c>
      <c r="AG15" s="728">
        <f t="shared" ref="AG15" si="9">SUM(AD15:AF18)</f>
        <v>0</v>
      </c>
      <c r="AH15" s="704">
        <v>3</v>
      </c>
      <c r="AI15" s="707"/>
      <c r="AJ15" s="708"/>
      <c r="AK15" s="717" t="str">
        <f>IF(B15=0,"",LOOKUP(A15,Team_No,Team_Names_2))</f>
        <v>16s-2</v>
      </c>
      <c r="AL15" s="718"/>
      <c r="AM15" s="121"/>
      <c r="AN15" s="121"/>
      <c r="AO15" s="121"/>
      <c r="AP15" s="121"/>
      <c r="AQ15" s="121"/>
    </row>
    <row r="16" spans="1:43" ht="18" customHeight="1" x14ac:dyDescent="0.25">
      <c r="A16" s="731"/>
      <c r="B16" s="649"/>
      <c r="C16" s="544"/>
      <c r="D16" s="562"/>
      <c r="E16" s="538"/>
      <c r="F16" s="186"/>
      <c r="G16" s="187" t="str">
        <f>IF(F16=0,"",LOOKUP(F16,Sailor_No,Sailor_Name))</f>
        <v/>
      </c>
      <c r="H16" s="193"/>
      <c r="I16" s="187" t="str">
        <f>IF(H16=0,"",LOOKUP(H16,Sailor_No,Sailor_Name))</f>
        <v/>
      </c>
      <c r="J16" s="569"/>
      <c r="K16" s="664"/>
      <c r="L16" s="664"/>
      <c r="M16" s="664"/>
      <c r="N16" s="642"/>
      <c r="O16" s="202"/>
      <c r="P16" s="187" t="str">
        <f>IF(O16=0,"",LOOKUP(O16,Sailor_No,Sailor_Name))</f>
        <v/>
      </c>
      <c r="Q16" s="190"/>
      <c r="R16" s="187" t="str">
        <f>IF(Q16=0,"",LOOKUP(Q16,Sailor_No,Sailor_Name))</f>
        <v/>
      </c>
      <c r="S16" s="691"/>
      <c r="T16" s="691"/>
      <c r="U16" s="691"/>
      <c r="V16" s="696" t="e">
        <f>SUM(#REF!)</f>
        <v>#REF!</v>
      </c>
      <c r="W16" s="546" t="str">
        <f>IF(E15="N",$H$53,IF(E16="Y",0,"-"))</f>
        <v>-</v>
      </c>
      <c r="X16" s="191"/>
      <c r="Y16" s="191"/>
      <c r="Z16" s="191"/>
      <c r="AA16" s="191"/>
      <c r="AB16" s="191"/>
      <c r="AC16" s="192"/>
      <c r="AD16" s="719">
        <f>SUM(W16:AC18)</f>
        <v>0</v>
      </c>
      <c r="AE16" s="723"/>
      <c r="AF16" s="726"/>
      <c r="AG16" s="729"/>
      <c r="AH16" s="705"/>
      <c r="AI16" s="709"/>
      <c r="AJ16" s="710"/>
      <c r="AK16" s="320" t="str">
        <f>G16</f>
        <v/>
      </c>
      <c r="AL16" s="321" t="str">
        <f>P16</f>
        <v/>
      </c>
      <c r="AM16" s="121"/>
      <c r="AN16" s="121"/>
      <c r="AO16" s="121"/>
      <c r="AP16" s="121"/>
      <c r="AQ16" s="121"/>
    </row>
    <row r="17" spans="1:43" ht="18" customHeight="1" x14ac:dyDescent="0.25">
      <c r="A17" s="731"/>
      <c r="B17" s="649"/>
      <c r="C17" s="544"/>
      <c r="D17" s="562"/>
      <c r="E17" s="538"/>
      <c r="F17" s="186"/>
      <c r="G17" s="187" t="str">
        <f>IF(F17=0,"",LOOKUP(F17,Sailor_No,Sailor_Name))</f>
        <v/>
      </c>
      <c r="H17" s="193"/>
      <c r="I17" s="187" t="str">
        <f>IF(H17=0,"",LOOKUP(H17,Sailor_No,Sailor_Name))</f>
        <v/>
      </c>
      <c r="J17" s="567" t="s">
        <v>456</v>
      </c>
      <c r="K17" s="644">
        <f>IF(K15&lt;=15,K15,LOOKUP(K15,$I$53:$I$62,$L$53:$L$62))</f>
        <v>0</v>
      </c>
      <c r="L17" s="644">
        <f>IF(L15&lt;=15,L15,LOOKUP(L15,$I$53:$I$62,$L$53:$L$62))</f>
        <v>0</v>
      </c>
      <c r="M17" s="678">
        <f>IF(M15&lt;=15,M15,LOOKUP(M15,$I$53:$I$62,$L$53:$L$62))</f>
        <v>0</v>
      </c>
      <c r="N17" s="642"/>
      <c r="O17" s="202"/>
      <c r="P17" s="187" t="str">
        <f>IF(O17=0,"",LOOKUP(O17,Sailor_No,Sailor_Name))</f>
        <v/>
      </c>
      <c r="Q17" s="190"/>
      <c r="R17" s="187" t="str">
        <f>IF(Q17=0,"",LOOKUP(Q17,Sailor_No,Sailor_Name))</f>
        <v/>
      </c>
      <c r="S17" s="666">
        <f>IF(S15&lt;=15,S15,LOOKUP(S15,$I$53:$I$62,$L$53:$L$62))</f>
        <v>0</v>
      </c>
      <c r="T17" s="666">
        <f>IF(T15&lt;=15,T15,LOOKUP(T15,$I$53:$I$62,$L$53:$L$62))</f>
        <v>0</v>
      </c>
      <c r="U17" s="666">
        <f>IF(U15&lt;=15,U15,LOOKUP(U15,$I$53:$I$62,$L$53:$L$62))</f>
        <v>0</v>
      </c>
      <c r="V17" s="696"/>
      <c r="W17" s="547"/>
      <c r="X17" s="191"/>
      <c r="Y17" s="191"/>
      <c r="Z17" s="191"/>
      <c r="AA17" s="191"/>
      <c r="AB17" s="191"/>
      <c r="AC17" s="192"/>
      <c r="AD17" s="720"/>
      <c r="AE17" s="723"/>
      <c r="AF17" s="726"/>
      <c r="AG17" s="729"/>
      <c r="AH17" s="705"/>
      <c r="AI17" s="709"/>
      <c r="AJ17" s="710"/>
      <c r="AK17" s="322" t="str">
        <f>G17</f>
        <v/>
      </c>
      <c r="AL17" s="323" t="str">
        <f>P17</f>
        <v/>
      </c>
      <c r="AM17" s="121"/>
      <c r="AN17" s="121"/>
      <c r="AO17" s="121"/>
      <c r="AP17" s="121"/>
      <c r="AQ17" s="121"/>
    </row>
    <row r="18" spans="1:43" ht="18" customHeight="1" thickBot="1" x14ac:dyDescent="0.3">
      <c r="A18" s="731"/>
      <c r="B18" s="650"/>
      <c r="C18" s="545"/>
      <c r="D18" s="563"/>
      <c r="E18" s="539"/>
      <c r="F18" s="194"/>
      <c r="G18" s="195" t="str">
        <f>IF(F18=0,"",LOOKUP(F18,Sailor_No,Sailor_Name))</f>
        <v/>
      </c>
      <c r="H18" s="196"/>
      <c r="I18" s="195" t="str">
        <f>IF(H18=0,"",LOOKUP(H18,Sailor_No,Sailor_Name))</f>
        <v/>
      </c>
      <c r="J18" s="568"/>
      <c r="K18" s="645"/>
      <c r="L18" s="645"/>
      <c r="M18" s="668"/>
      <c r="N18" s="643"/>
      <c r="O18" s="207"/>
      <c r="P18" s="195" t="str">
        <f>IF(O18=0,"",LOOKUP(O18,Sailor_No,Sailor_Name))</f>
        <v/>
      </c>
      <c r="Q18" s="198"/>
      <c r="R18" s="195" t="str">
        <f>IF(Q18=0,"",LOOKUP(Q18,Sailor_No,Sailor_Name))</f>
        <v/>
      </c>
      <c r="S18" s="645"/>
      <c r="T18" s="645"/>
      <c r="U18" s="645"/>
      <c r="V18" s="697"/>
      <c r="W18" s="548"/>
      <c r="X18" s="191"/>
      <c r="Y18" s="191"/>
      <c r="Z18" s="191"/>
      <c r="AA18" s="191"/>
      <c r="AB18" s="191"/>
      <c r="AC18" s="192"/>
      <c r="AD18" s="733"/>
      <c r="AE18" s="724"/>
      <c r="AF18" s="727"/>
      <c r="AG18" s="730"/>
      <c r="AH18" s="706"/>
      <c r="AI18" s="711"/>
      <c r="AJ18" s="712"/>
      <c r="AK18" s="327" t="str">
        <f>G18</f>
        <v/>
      </c>
      <c r="AL18" s="328" t="str">
        <f>P18</f>
        <v/>
      </c>
      <c r="AM18" s="121"/>
      <c r="AN18" s="121"/>
      <c r="AO18" s="121"/>
      <c r="AP18" s="121"/>
      <c r="AQ18" s="121"/>
    </row>
    <row r="19" spans="1:43" ht="18" customHeight="1" x14ac:dyDescent="0.2">
      <c r="A19" s="731">
        <v>5</v>
      </c>
      <c r="B19" s="651" t="str">
        <f>LOOKUP(A19,Team_No,Team_Names_1)</f>
        <v>16s-3</v>
      </c>
      <c r="C19" s="543" t="str">
        <f>'Boat allocation &amp; OOD'!G8</f>
        <v>H16</v>
      </c>
      <c r="D19" s="561" t="str">
        <f>IF(C19=0,"",LOOKUP(C19,Hobie_No,Sail_No))</f>
        <v>258</v>
      </c>
      <c r="E19" s="537"/>
      <c r="F19" s="210"/>
      <c r="G19" s="211"/>
      <c r="H19" s="212"/>
      <c r="I19" s="211"/>
      <c r="J19" s="646" t="s">
        <v>1047</v>
      </c>
      <c r="K19" s="684"/>
      <c r="L19" s="684"/>
      <c r="M19" s="736"/>
      <c r="N19" s="641">
        <f>SUM(K21:M22)</f>
        <v>0</v>
      </c>
      <c r="O19" s="213"/>
      <c r="P19" s="211"/>
      <c r="Q19" s="214"/>
      <c r="R19" s="211"/>
      <c r="S19" s="690"/>
      <c r="T19" s="690"/>
      <c r="U19" s="690"/>
      <c r="V19" s="695">
        <f>SUM(S21:U22)</f>
        <v>0</v>
      </c>
      <c r="W19" s="216"/>
      <c r="X19" s="217"/>
      <c r="Y19" s="217"/>
      <c r="Z19" s="217"/>
      <c r="AA19" s="217"/>
      <c r="AB19" s="217"/>
      <c r="AC19" s="218"/>
      <c r="AD19" s="329"/>
      <c r="AE19" s="722">
        <f>N19</f>
        <v>0</v>
      </c>
      <c r="AF19" s="725">
        <f t="shared" ref="AF19" si="10">V19</f>
        <v>0</v>
      </c>
      <c r="AG19" s="728">
        <f t="shared" ref="AG19" si="11">SUM(AD19:AF22)</f>
        <v>0</v>
      </c>
      <c r="AH19" s="704">
        <v>1</v>
      </c>
      <c r="AI19" s="707"/>
      <c r="AJ19" s="708"/>
      <c r="AK19" s="717" t="str">
        <f>IF(B19=0,"",LOOKUP(A19,Team_No,Team_Names_2))</f>
        <v>16s-3</v>
      </c>
      <c r="AL19" s="718"/>
      <c r="AM19" s="121"/>
      <c r="AN19" s="121"/>
      <c r="AO19" s="121"/>
      <c r="AP19" s="121"/>
      <c r="AQ19" s="121"/>
    </row>
    <row r="20" spans="1:43" ht="18" customHeight="1" x14ac:dyDescent="0.25">
      <c r="A20" s="731"/>
      <c r="B20" s="652"/>
      <c r="C20" s="544"/>
      <c r="D20" s="562"/>
      <c r="E20" s="538"/>
      <c r="F20" s="186"/>
      <c r="G20" s="187" t="str">
        <f>IF(F20=0,"",LOOKUP(F20,Sailor_No,Sailor_Name))</f>
        <v/>
      </c>
      <c r="H20" s="193"/>
      <c r="I20" s="187" t="str">
        <f>IF(H20=0,"",LOOKUP(H20,Sailor_No,Sailor_Name))</f>
        <v/>
      </c>
      <c r="J20" s="647"/>
      <c r="K20" s="685"/>
      <c r="L20" s="685"/>
      <c r="M20" s="737"/>
      <c r="N20" s="642"/>
      <c r="O20" s="202"/>
      <c r="P20" s="187" t="str">
        <f>IF(O20=0,"",LOOKUP(O20,Sailor_No,Sailor_Name))</f>
        <v/>
      </c>
      <c r="Q20" s="190"/>
      <c r="R20" s="187" t="str">
        <f>IF(Q20=0,"",LOOKUP(Q20,Sailor_No,Sailor_Name))</f>
        <v/>
      </c>
      <c r="S20" s="691"/>
      <c r="T20" s="693"/>
      <c r="U20" s="693"/>
      <c r="V20" s="696" t="e">
        <f>SUM(#REF!)</f>
        <v>#REF!</v>
      </c>
      <c r="W20" s="546" t="str">
        <f>IF(E19="N",$H$53,IF(E20="Y",0,"-"))</f>
        <v>-</v>
      </c>
      <c r="X20" s="191"/>
      <c r="Y20" s="191"/>
      <c r="Z20" s="191"/>
      <c r="AA20" s="191"/>
      <c r="AB20" s="191"/>
      <c r="AC20" s="192"/>
      <c r="AD20" s="719">
        <f>SUM(W20:AC22)</f>
        <v>0</v>
      </c>
      <c r="AE20" s="723"/>
      <c r="AF20" s="726"/>
      <c r="AG20" s="729"/>
      <c r="AH20" s="705"/>
      <c r="AI20" s="709"/>
      <c r="AJ20" s="710"/>
      <c r="AK20" s="320" t="str">
        <f>G20</f>
        <v/>
      </c>
      <c r="AL20" s="321" t="str">
        <f>P20</f>
        <v/>
      </c>
      <c r="AM20" s="121"/>
      <c r="AN20" s="121"/>
      <c r="AO20" s="121"/>
      <c r="AP20" s="121"/>
      <c r="AQ20" s="121"/>
    </row>
    <row r="21" spans="1:43" ht="18" customHeight="1" x14ac:dyDescent="0.25">
      <c r="A21" s="731"/>
      <c r="B21" s="652"/>
      <c r="C21" s="544"/>
      <c r="D21" s="562"/>
      <c r="E21" s="538"/>
      <c r="F21" s="186"/>
      <c r="G21" s="187" t="str">
        <f>IF(F21=0,"",LOOKUP(F21,Sailor_No,Sailor_Name))</f>
        <v/>
      </c>
      <c r="H21" s="193"/>
      <c r="I21" s="187" t="str">
        <f>IF(H21=0,"",LOOKUP(H21,Sailor_No,Sailor_Name))</f>
        <v/>
      </c>
      <c r="J21" s="567" t="s">
        <v>456</v>
      </c>
      <c r="K21" s="644">
        <f>IF(K19&lt;=15,K19,LOOKUP(K19,$I$53:$I$62,$L$53:$L$62))</f>
        <v>0</v>
      </c>
      <c r="L21" s="644">
        <f>IF(L19&lt;=15,L19,LOOKUP(L19,$I$53:$I$62,$L$53:$L$62))</f>
        <v>0</v>
      </c>
      <c r="M21" s="678">
        <f>IF(M19&lt;=15,M19,LOOKUP(M19,$I$53:$I$62,$L$53:$L$62))</f>
        <v>0</v>
      </c>
      <c r="N21" s="642"/>
      <c r="O21" s="202"/>
      <c r="P21" s="187" t="str">
        <f>IF(O21=0,"",LOOKUP(O21,Sailor_No,Sailor_Name))</f>
        <v/>
      </c>
      <c r="Q21" s="190"/>
      <c r="R21" s="187" t="str">
        <f>IF(Q21=0,"",LOOKUP(Q21,Sailor_No,Sailor_Name))</f>
        <v/>
      </c>
      <c r="S21" s="666">
        <f>IF(S19&lt;=15,S19,LOOKUP(S19,$I$53:$I$62,$L$53:$L$62))</f>
        <v>0</v>
      </c>
      <c r="T21" s="666">
        <f>IF(T19&lt;=15,T19,LOOKUP(T19,$I$53:$I$62,$L$53:$L$62))</f>
        <v>0</v>
      </c>
      <c r="U21" s="666">
        <f>IF(U19&lt;=15,U19,LOOKUP(U19,$I$53:$I$62,$L$53:$L$62))</f>
        <v>0</v>
      </c>
      <c r="V21" s="696"/>
      <c r="W21" s="547"/>
      <c r="X21" s="191"/>
      <c r="Y21" s="191"/>
      <c r="Z21" s="191"/>
      <c r="AA21" s="191"/>
      <c r="AB21" s="191"/>
      <c r="AC21" s="192"/>
      <c r="AD21" s="720"/>
      <c r="AE21" s="723"/>
      <c r="AF21" s="726"/>
      <c r="AG21" s="729"/>
      <c r="AH21" s="705"/>
      <c r="AI21" s="709"/>
      <c r="AJ21" s="710"/>
      <c r="AK21" s="322" t="str">
        <f>G21</f>
        <v/>
      </c>
      <c r="AL21" s="323" t="str">
        <f>P21</f>
        <v/>
      </c>
      <c r="AM21" s="121"/>
      <c r="AN21" s="121"/>
      <c r="AO21" s="121"/>
      <c r="AP21" s="121"/>
      <c r="AQ21" s="121"/>
    </row>
    <row r="22" spans="1:43" ht="18" customHeight="1" thickBot="1" x14ac:dyDescent="0.3">
      <c r="A22" s="731"/>
      <c r="B22" s="653"/>
      <c r="C22" s="545"/>
      <c r="D22" s="563"/>
      <c r="E22" s="539"/>
      <c r="F22" s="194"/>
      <c r="G22" s="195" t="str">
        <f>IF(F22=0,"",LOOKUP(F22,Sailor_No,Sailor_Name))</f>
        <v/>
      </c>
      <c r="H22" s="196"/>
      <c r="I22" s="195" t="str">
        <f>IF(H22=0,"",LOOKUP(H22,Sailor_No,Sailor_Name))</f>
        <v/>
      </c>
      <c r="J22" s="568"/>
      <c r="K22" s="645"/>
      <c r="L22" s="645"/>
      <c r="M22" s="668"/>
      <c r="N22" s="643"/>
      <c r="O22" s="207"/>
      <c r="P22" s="195" t="str">
        <f>IF(O22=0,"",LOOKUP(O22,Sailor_No,Sailor_Name))</f>
        <v/>
      </c>
      <c r="Q22" s="198"/>
      <c r="R22" s="195" t="str">
        <f>IF(Q22=0,"",LOOKUP(Q22,Sailor_No,Sailor_Name))</f>
        <v/>
      </c>
      <c r="S22" s="645"/>
      <c r="T22" s="645"/>
      <c r="U22" s="645"/>
      <c r="V22" s="697"/>
      <c r="W22" s="548"/>
      <c r="X22" s="191"/>
      <c r="Y22" s="191"/>
      <c r="Z22" s="191"/>
      <c r="AA22" s="191"/>
      <c r="AB22" s="191"/>
      <c r="AC22" s="192"/>
      <c r="AD22" s="733"/>
      <c r="AE22" s="724"/>
      <c r="AF22" s="727"/>
      <c r="AG22" s="730"/>
      <c r="AH22" s="706"/>
      <c r="AI22" s="711"/>
      <c r="AJ22" s="712"/>
      <c r="AK22" s="327" t="str">
        <f>G22</f>
        <v/>
      </c>
      <c r="AL22" s="328" t="str">
        <f>P22</f>
        <v/>
      </c>
      <c r="AM22" s="121"/>
      <c r="AN22" s="121"/>
      <c r="AO22" s="121"/>
      <c r="AP22" s="121"/>
      <c r="AQ22" s="121"/>
    </row>
    <row r="23" spans="1:43" ht="18" customHeight="1" x14ac:dyDescent="0.2">
      <c r="A23" s="731">
        <v>6</v>
      </c>
      <c r="B23" s="549" t="str">
        <f>LOOKUP(A23,Team_No,Team_Names_1)</f>
        <v>Giants</v>
      </c>
      <c r="C23" s="543" t="str">
        <f>'Boat allocation &amp; OOD'!G9</f>
        <v>H13</v>
      </c>
      <c r="D23" s="561" t="str">
        <f>IF(C23=0,"",LOOKUP(C23,Hobie_No,Sail_No))</f>
        <v>658</v>
      </c>
      <c r="E23" s="537"/>
      <c r="F23" s="210"/>
      <c r="G23" s="211"/>
      <c r="H23" s="212"/>
      <c r="I23" s="211"/>
      <c r="J23" s="561" t="s">
        <v>1047</v>
      </c>
      <c r="K23" s="663"/>
      <c r="L23" s="663"/>
      <c r="M23" s="663"/>
      <c r="N23" s="641">
        <f>SUM(K25:M26)</f>
        <v>0</v>
      </c>
      <c r="O23" s="213"/>
      <c r="P23" s="211"/>
      <c r="Q23" s="214"/>
      <c r="R23" s="211"/>
      <c r="S23" s="690"/>
      <c r="T23" s="690"/>
      <c r="U23" s="690"/>
      <c r="V23" s="695">
        <f>SUM(S25:U26)</f>
        <v>0</v>
      </c>
      <c r="W23" s="216"/>
      <c r="X23" s="217"/>
      <c r="Y23" s="217"/>
      <c r="Z23" s="217"/>
      <c r="AA23" s="217"/>
      <c r="AB23" s="217"/>
      <c r="AC23" s="218"/>
      <c r="AD23" s="329"/>
      <c r="AE23" s="722">
        <f>N23</f>
        <v>0</v>
      </c>
      <c r="AF23" s="725">
        <f t="shared" ref="AF23" si="12">V23</f>
        <v>0</v>
      </c>
      <c r="AG23" s="728">
        <f t="shared" ref="AG23" si="13">SUM(AD23:AF26)</f>
        <v>0</v>
      </c>
      <c r="AH23" s="704">
        <v>5</v>
      </c>
      <c r="AI23" s="707"/>
      <c r="AJ23" s="708"/>
      <c r="AK23" s="717" t="str">
        <f>IF(B23=0,"",LOOKUP(A23,Team_No,Team_Names_2))</f>
        <v>Giants</v>
      </c>
      <c r="AL23" s="718"/>
      <c r="AM23" s="121"/>
      <c r="AN23" s="121"/>
      <c r="AO23" s="121"/>
      <c r="AP23" s="121"/>
      <c r="AQ23" s="121"/>
    </row>
    <row r="24" spans="1:43" ht="18" customHeight="1" x14ac:dyDescent="0.25">
      <c r="A24" s="731"/>
      <c r="B24" s="550"/>
      <c r="C24" s="544"/>
      <c r="D24" s="562"/>
      <c r="E24" s="538"/>
      <c r="F24" s="186"/>
      <c r="G24" s="187" t="str">
        <f>IF(F24=0,"",LOOKUP(F24,Sailor_No,Sailor_Name))</f>
        <v/>
      </c>
      <c r="H24" s="193"/>
      <c r="I24" s="187" t="str">
        <f>IF(H24=0,"",LOOKUP(H24,Sailor_No,Sailor_Name))</f>
        <v/>
      </c>
      <c r="J24" s="569"/>
      <c r="K24" s="664"/>
      <c r="L24" s="664"/>
      <c r="M24" s="664"/>
      <c r="N24" s="642"/>
      <c r="O24" s="202"/>
      <c r="P24" s="187" t="str">
        <f>IF(O24=0,"",LOOKUP(O24,Sailor_No,Sailor_Name))</f>
        <v/>
      </c>
      <c r="Q24" s="190"/>
      <c r="R24" s="187" t="str">
        <f>IF(Q24=0,"",LOOKUP(Q24,Sailor_No,Sailor_Name))</f>
        <v/>
      </c>
      <c r="S24" s="691"/>
      <c r="T24" s="691"/>
      <c r="U24" s="691"/>
      <c r="V24" s="696" t="e">
        <f>SUM(#REF!)</f>
        <v>#REF!</v>
      </c>
      <c r="W24" s="546" t="str">
        <f>IF(E23="N",$H$53,IF(E24="Y",0,"-"))</f>
        <v>-</v>
      </c>
      <c r="X24" s="191"/>
      <c r="Y24" s="191"/>
      <c r="Z24" s="191"/>
      <c r="AA24" s="191"/>
      <c r="AB24" s="191"/>
      <c r="AC24" s="192"/>
      <c r="AD24" s="719">
        <f>SUM(W24:AC26)</f>
        <v>0</v>
      </c>
      <c r="AE24" s="723"/>
      <c r="AF24" s="726"/>
      <c r="AG24" s="729"/>
      <c r="AH24" s="705"/>
      <c r="AI24" s="709"/>
      <c r="AJ24" s="710"/>
      <c r="AK24" s="320" t="str">
        <f>G24</f>
        <v/>
      </c>
      <c r="AL24" s="321" t="str">
        <f>P24</f>
        <v/>
      </c>
      <c r="AM24" s="121"/>
      <c r="AN24" s="121"/>
      <c r="AO24" s="121"/>
      <c r="AP24" s="121"/>
      <c r="AQ24" s="121"/>
    </row>
    <row r="25" spans="1:43" ht="18" customHeight="1" x14ac:dyDescent="0.25">
      <c r="A25" s="731"/>
      <c r="B25" s="550"/>
      <c r="C25" s="544"/>
      <c r="D25" s="562"/>
      <c r="E25" s="538"/>
      <c r="F25" s="186"/>
      <c r="G25" s="187" t="str">
        <f>IF(F25=0,"",LOOKUP(F25,Sailor_No,Sailor_Name))</f>
        <v/>
      </c>
      <c r="H25" s="193"/>
      <c r="I25" s="187" t="str">
        <f>IF(H25=0,"",LOOKUP(H25,Sailor_No,Sailor_Name))</f>
        <v/>
      </c>
      <c r="J25" s="567" t="s">
        <v>456</v>
      </c>
      <c r="K25" s="644">
        <f>IF(K23&lt;=15,K23,LOOKUP(K23,$I$53:$I$62,$L$53:$L$62))</f>
        <v>0</v>
      </c>
      <c r="L25" s="644">
        <f>IF(L23&lt;=15,L23,LOOKUP(L23,$I$53:$I$62,$L$53:$L$62))</f>
        <v>0</v>
      </c>
      <c r="M25" s="644">
        <f>IF(M23&lt;=15,M23,LOOKUP(M23,$I$53:$I$62,$L$53:$L$62))</f>
        <v>0</v>
      </c>
      <c r="N25" s="642"/>
      <c r="O25" s="202"/>
      <c r="P25" s="187" t="str">
        <f>IF(O25=0,"",LOOKUP(O25,Sailor_No,Sailor_Name))</f>
        <v/>
      </c>
      <c r="Q25" s="190"/>
      <c r="R25" s="187" t="str">
        <f>IF(Q25=0,"",LOOKUP(Q25,Sailor_No,Sailor_Name))</f>
        <v/>
      </c>
      <c r="S25" s="666">
        <f>IF(S23&lt;=15,S23,LOOKUP(S23,$I$53:$I$62,$L$53:$L$62))</f>
        <v>0</v>
      </c>
      <c r="T25" s="666">
        <f>IF(T23&lt;=15,T23,LOOKUP(T23,$I$53:$I$62,$L$53:$L$62))</f>
        <v>0</v>
      </c>
      <c r="U25" s="666">
        <f>IF(U23&lt;=15,U23,LOOKUP(U23,$I$53:$I$62,$L$53:$L$62))</f>
        <v>0</v>
      </c>
      <c r="V25" s="696"/>
      <c r="W25" s="547"/>
      <c r="X25" s="191"/>
      <c r="Y25" s="191"/>
      <c r="Z25" s="191"/>
      <c r="AA25" s="191"/>
      <c r="AB25" s="191"/>
      <c r="AC25" s="192"/>
      <c r="AD25" s="720"/>
      <c r="AE25" s="723"/>
      <c r="AF25" s="726"/>
      <c r="AG25" s="729"/>
      <c r="AH25" s="705"/>
      <c r="AI25" s="709"/>
      <c r="AJ25" s="710"/>
      <c r="AK25" s="322" t="str">
        <f>G25</f>
        <v/>
      </c>
      <c r="AL25" s="323" t="str">
        <f>P25</f>
        <v/>
      </c>
      <c r="AM25" s="121"/>
      <c r="AN25" s="121"/>
      <c r="AO25" s="121"/>
      <c r="AP25" s="121"/>
      <c r="AQ25" s="121"/>
    </row>
    <row r="26" spans="1:43" ht="18" customHeight="1" thickBot="1" x14ac:dyDescent="0.3">
      <c r="A26" s="731"/>
      <c r="B26" s="551"/>
      <c r="C26" s="545"/>
      <c r="D26" s="563"/>
      <c r="E26" s="539"/>
      <c r="F26" s="186"/>
      <c r="G26" s="187" t="str">
        <f>IF(F26=0,"",LOOKUP(F26,Sailor_No,Sailor_Name))</f>
        <v/>
      </c>
      <c r="H26" s="193"/>
      <c r="I26" s="187" t="str">
        <f>IF(H26=0,"",LOOKUP(H26,Sailor_No,Sailor_Name))</f>
        <v/>
      </c>
      <c r="J26" s="568"/>
      <c r="K26" s="645"/>
      <c r="L26" s="645"/>
      <c r="M26" s="645"/>
      <c r="N26" s="643"/>
      <c r="O26" s="202"/>
      <c r="P26" s="187" t="str">
        <f>IF(O26=0,"",LOOKUP(O26,Sailor_No,Sailor_Name))</f>
        <v/>
      </c>
      <c r="Q26" s="190"/>
      <c r="R26" s="187" t="str">
        <f>IF(Q26=0,"",LOOKUP(Q26,Sailor_No,Sailor_Name))</f>
        <v/>
      </c>
      <c r="S26" s="645"/>
      <c r="T26" s="645"/>
      <c r="U26" s="645"/>
      <c r="V26" s="697"/>
      <c r="W26" s="548"/>
      <c r="X26" s="191"/>
      <c r="Y26" s="191"/>
      <c r="Z26" s="191"/>
      <c r="AA26" s="191"/>
      <c r="AB26" s="191"/>
      <c r="AC26" s="192"/>
      <c r="AD26" s="733"/>
      <c r="AE26" s="724"/>
      <c r="AF26" s="727"/>
      <c r="AG26" s="730"/>
      <c r="AH26" s="706"/>
      <c r="AI26" s="711"/>
      <c r="AJ26" s="712"/>
      <c r="AK26" s="327" t="str">
        <f>G26</f>
        <v/>
      </c>
      <c r="AL26" s="328" t="str">
        <f>P26</f>
        <v/>
      </c>
      <c r="AM26" s="121"/>
      <c r="AN26" s="121"/>
      <c r="AO26" s="121"/>
      <c r="AP26" s="121"/>
      <c r="AQ26" s="121"/>
    </row>
    <row r="27" spans="1:43" ht="18" customHeight="1" x14ac:dyDescent="0.2">
      <c r="A27" s="731">
        <v>7</v>
      </c>
      <c r="B27" s="555" t="str">
        <f>LOOKUP(A27,Team_No,Team_Names_1)</f>
        <v>Titans</v>
      </c>
      <c r="C27" s="543" t="str">
        <f>'Boat allocation &amp; OOD'!G10</f>
        <v>H14</v>
      </c>
      <c r="D27" s="561" t="str">
        <f>IF(C27=0,"",LOOKUP(C27,Hobie_No,Sail_No))</f>
        <v>673</v>
      </c>
      <c r="E27" s="534"/>
      <c r="F27" s="210"/>
      <c r="G27" s="211"/>
      <c r="H27" s="212"/>
      <c r="I27" s="211"/>
      <c r="J27" s="561" t="s">
        <v>1047</v>
      </c>
      <c r="K27" s="663"/>
      <c r="L27" s="663"/>
      <c r="M27" s="663"/>
      <c r="N27" s="641">
        <f>SUM(K29:M30)</f>
        <v>0</v>
      </c>
      <c r="O27" s="213"/>
      <c r="P27" s="211"/>
      <c r="Q27" s="214"/>
      <c r="R27" s="211"/>
      <c r="S27" s="692"/>
      <c r="T27" s="692"/>
      <c r="U27" s="692"/>
      <c r="V27" s="695">
        <f>SUM(S29:U30)</f>
        <v>0</v>
      </c>
      <c r="W27" s="216"/>
      <c r="X27" s="217"/>
      <c r="Y27" s="217"/>
      <c r="Z27" s="217"/>
      <c r="AA27" s="217"/>
      <c r="AB27" s="217"/>
      <c r="AC27" s="218"/>
      <c r="AD27" s="329"/>
      <c r="AE27" s="722">
        <f>N27</f>
        <v>0</v>
      </c>
      <c r="AF27" s="725">
        <f t="shared" ref="AF27" si="14">V27</f>
        <v>0</v>
      </c>
      <c r="AG27" s="728">
        <f t="shared" ref="AG27" si="15">SUM(AD27:AF30)</f>
        <v>0</v>
      </c>
      <c r="AH27" s="704">
        <v>8</v>
      </c>
      <c r="AI27" s="707"/>
      <c r="AJ27" s="708"/>
      <c r="AK27" s="717" t="str">
        <f>IF(B27=0,"",LOOKUP(A27,Team_No,Team_Names_2))</f>
        <v>Titans</v>
      </c>
      <c r="AL27" s="718"/>
      <c r="AM27" s="121"/>
      <c r="AN27" s="121"/>
      <c r="AO27" s="121"/>
      <c r="AP27" s="121"/>
      <c r="AQ27" s="121"/>
    </row>
    <row r="28" spans="1:43" ht="18" customHeight="1" x14ac:dyDescent="0.25">
      <c r="A28" s="731"/>
      <c r="B28" s="556"/>
      <c r="C28" s="544"/>
      <c r="D28" s="562"/>
      <c r="E28" s="535"/>
      <c r="F28" s="186"/>
      <c r="G28" s="187" t="str">
        <f>IF(F28=0,"",LOOKUP(F28,Sailor_No,Sailor_Name))</f>
        <v/>
      </c>
      <c r="H28" s="193"/>
      <c r="I28" s="187" t="str">
        <f>IF(H28=0,"",LOOKUP(H28,Sailor_No,Sailor_Name))</f>
        <v/>
      </c>
      <c r="J28" s="569"/>
      <c r="K28" s="664"/>
      <c r="L28" s="664"/>
      <c r="M28" s="664"/>
      <c r="N28" s="642"/>
      <c r="O28" s="202"/>
      <c r="P28" s="187" t="str">
        <f>IF(O28=0,"",LOOKUP(O28,Sailor_No,Sailor_Name))</f>
        <v/>
      </c>
      <c r="Q28" s="190"/>
      <c r="R28" s="187" t="str">
        <f>IF(Q28=0,"",LOOKUP(Q28,Sailor_No,Sailor_Name))</f>
        <v/>
      </c>
      <c r="S28" s="691"/>
      <c r="T28" s="691"/>
      <c r="U28" s="691"/>
      <c r="V28" s="696" t="e">
        <f>SUM(#REF!)</f>
        <v>#REF!</v>
      </c>
      <c r="W28" s="546" t="str">
        <f>IF(E27="N",$H$53,IF(E28="Y",0,"-"))</f>
        <v>-</v>
      </c>
      <c r="X28" s="191"/>
      <c r="Y28" s="191"/>
      <c r="Z28" s="191"/>
      <c r="AA28" s="191"/>
      <c r="AB28" s="191"/>
      <c r="AC28" s="192"/>
      <c r="AD28" s="719">
        <f>SUM(W28:AC30)</f>
        <v>0</v>
      </c>
      <c r="AE28" s="723"/>
      <c r="AF28" s="726"/>
      <c r="AG28" s="729"/>
      <c r="AH28" s="705"/>
      <c r="AI28" s="709"/>
      <c r="AJ28" s="710"/>
      <c r="AK28" s="320" t="str">
        <f>G28</f>
        <v/>
      </c>
      <c r="AL28" s="321" t="str">
        <f>P28</f>
        <v/>
      </c>
      <c r="AM28" s="121"/>
      <c r="AN28" s="121"/>
      <c r="AO28" s="121"/>
      <c r="AP28" s="121"/>
      <c r="AQ28" s="121"/>
    </row>
    <row r="29" spans="1:43" ht="18" customHeight="1" x14ac:dyDescent="0.25">
      <c r="A29" s="731"/>
      <c r="B29" s="556"/>
      <c r="C29" s="544"/>
      <c r="D29" s="562"/>
      <c r="E29" s="535"/>
      <c r="F29" s="186"/>
      <c r="G29" s="187" t="str">
        <f>IF(F29=0,"",LOOKUP(F29,Sailor_No,Sailor_Name))</f>
        <v/>
      </c>
      <c r="H29" s="193"/>
      <c r="I29" s="187" t="str">
        <f>IF(H29=0,"",LOOKUP(H29,Sailor_No,Sailor_Name))</f>
        <v/>
      </c>
      <c r="J29" s="567" t="s">
        <v>456</v>
      </c>
      <c r="K29" s="644">
        <f>IF(K27&lt;=15,K27,LOOKUP(K27,$I$53:$I$62,$L$53:$L$62))</f>
        <v>0</v>
      </c>
      <c r="L29" s="644">
        <f>IF(L27&lt;=15,L27,LOOKUP(L27,$I$53:$I$62,$L$53:$L$62))</f>
        <v>0</v>
      </c>
      <c r="M29" s="644">
        <f>IF(M27&lt;=15,M27,LOOKUP(M27,$I$53:$I$62,$L$53:$L$62))</f>
        <v>0</v>
      </c>
      <c r="N29" s="642"/>
      <c r="O29" s="202"/>
      <c r="P29" s="187" t="str">
        <f>IF(O29=0,"",LOOKUP(O29,Sailor_No,Sailor_Name))</f>
        <v/>
      </c>
      <c r="Q29" s="190"/>
      <c r="R29" s="187" t="str">
        <f>IF(Q29=0,"",LOOKUP(Q29,Sailor_No,Sailor_Name))</f>
        <v/>
      </c>
      <c r="S29" s="666">
        <f>IF(S27&lt;=15,S27,LOOKUP(S27,$I$53:$I$62,$L$53:$L$62))</f>
        <v>0</v>
      </c>
      <c r="T29" s="666">
        <f>IF(T27&lt;=15,T27,LOOKUP(T27,$I$53:$I$62,$L$53:$L$62))</f>
        <v>0</v>
      </c>
      <c r="U29" s="666">
        <f>IF(U27&lt;=15,U27,LOOKUP(U27,$I$53:$I$62,$L$53:$L$62))</f>
        <v>0</v>
      </c>
      <c r="V29" s="696"/>
      <c r="W29" s="547"/>
      <c r="X29" s="191"/>
      <c r="Y29" s="191"/>
      <c r="Z29" s="191"/>
      <c r="AA29" s="191"/>
      <c r="AB29" s="191"/>
      <c r="AC29" s="192"/>
      <c r="AD29" s="720"/>
      <c r="AE29" s="723"/>
      <c r="AF29" s="726"/>
      <c r="AG29" s="729"/>
      <c r="AH29" s="705"/>
      <c r="AI29" s="709"/>
      <c r="AJ29" s="710"/>
      <c r="AK29" s="322" t="str">
        <f>G29</f>
        <v/>
      </c>
      <c r="AL29" s="323" t="str">
        <f>P29</f>
        <v/>
      </c>
      <c r="AM29" s="121"/>
      <c r="AN29" s="121"/>
      <c r="AO29" s="121"/>
      <c r="AP29" s="121"/>
      <c r="AQ29" s="121"/>
    </row>
    <row r="30" spans="1:43" ht="18" customHeight="1" thickBot="1" x14ac:dyDescent="0.3">
      <c r="A30" s="731"/>
      <c r="B30" s="557"/>
      <c r="C30" s="545"/>
      <c r="D30" s="563"/>
      <c r="E30" s="536"/>
      <c r="F30" s="186"/>
      <c r="G30" s="187" t="str">
        <f>IF(F30=0,"",LOOKUP(F30,Sailor_No,Sailor_Name))</f>
        <v/>
      </c>
      <c r="H30" s="193"/>
      <c r="I30" s="187" t="str">
        <f>IF(H30=0,"",LOOKUP(H30,Sailor_No,Sailor_Name))</f>
        <v/>
      </c>
      <c r="J30" s="568"/>
      <c r="K30" s="645"/>
      <c r="L30" s="645"/>
      <c r="M30" s="645"/>
      <c r="N30" s="643"/>
      <c r="O30" s="202"/>
      <c r="P30" s="187" t="str">
        <f>IF(O30=0,"",LOOKUP(O30,Sailor_No,Sailor_Name))</f>
        <v/>
      </c>
      <c r="Q30" s="190"/>
      <c r="R30" s="187" t="str">
        <f>IF(Q30=0,"",LOOKUP(Q30,Sailor_No,Sailor_Name))</f>
        <v/>
      </c>
      <c r="S30" s="645"/>
      <c r="T30" s="645"/>
      <c r="U30" s="645"/>
      <c r="V30" s="697"/>
      <c r="W30" s="548"/>
      <c r="X30" s="191"/>
      <c r="Y30" s="191"/>
      <c r="Z30" s="191"/>
      <c r="AA30" s="191"/>
      <c r="AB30" s="191"/>
      <c r="AC30" s="192"/>
      <c r="AD30" s="733"/>
      <c r="AE30" s="724"/>
      <c r="AF30" s="727"/>
      <c r="AG30" s="730"/>
      <c r="AH30" s="706"/>
      <c r="AI30" s="711"/>
      <c r="AJ30" s="712"/>
      <c r="AK30" s="327" t="str">
        <f>G30</f>
        <v/>
      </c>
      <c r="AL30" s="328" t="str">
        <f>P30</f>
        <v/>
      </c>
      <c r="AM30" s="121"/>
      <c r="AN30" s="121"/>
      <c r="AO30" s="121"/>
      <c r="AP30" s="121"/>
      <c r="AQ30" s="121"/>
    </row>
    <row r="31" spans="1:43" ht="18" customHeight="1" x14ac:dyDescent="0.2">
      <c r="A31" s="731">
        <v>8</v>
      </c>
      <c r="B31" s="564" t="str">
        <f>LOOKUP(A31,Team_No,Team_Names_1)</f>
        <v>Aeolus-1</v>
      </c>
      <c r="C31" s="735" t="str">
        <f>'Boat allocation &amp; OOD'!G11</f>
        <v>DD</v>
      </c>
      <c r="D31" s="561">
        <f>IF(C31=0,"",LOOKUP(C31,Hobie_No,Sail_No))</f>
        <v>682</v>
      </c>
      <c r="E31" s="537"/>
      <c r="F31" s="210"/>
      <c r="G31" s="211"/>
      <c r="H31" s="212"/>
      <c r="I31" s="211"/>
      <c r="J31" s="561" t="s">
        <v>1047</v>
      </c>
      <c r="K31" s="663"/>
      <c r="L31" s="663"/>
      <c r="M31" s="663"/>
      <c r="N31" s="641">
        <f>SUM(K33:M34)</f>
        <v>0</v>
      </c>
      <c r="O31" s="213"/>
      <c r="P31" s="211"/>
      <c r="Q31" s="214"/>
      <c r="R31" s="211"/>
      <c r="S31" s="690"/>
      <c r="T31" s="690"/>
      <c r="U31" s="690"/>
      <c r="V31" s="695">
        <f>SUM(S33:U34)</f>
        <v>0</v>
      </c>
      <c r="W31" s="216"/>
      <c r="X31" s="217"/>
      <c r="Y31" s="217"/>
      <c r="Z31" s="217"/>
      <c r="AA31" s="217"/>
      <c r="AB31" s="217"/>
      <c r="AC31" s="218"/>
      <c r="AD31" s="329"/>
      <c r="AE31" s="722">
        <f>N31</f>
        <v>0</v>
      </c>
      <c r="AF31" s="725">
        <f t="shared" ref="AF31" si="16">V31</f>
        <v>0</v>
      </c>
      <c r="AG31" s="728">
        <f t="shared" ref="AG31" si="17">SUM(AD31:AF34)</f>
        <v>0</v>
      </c>
      <c r="AH31" s="704">
        <v>9</v>
      </c>
      <c r="AI31" s="707"/>
      <c r="AJ31" s="708"/>
      <c r="AK31" s="717" t="str">
        <f>IF(B31=0,"",LOOKUP(A31,Team_No,Team_Names_2))</f>
        <v>Aeolus-1</v>
      </c>
      <c r="AL31" s="718"/>
      <c r="AM31" s="121"/>
      <c r="AN31" s="121"/>
      <c r="AO31" s="121"/>
      <c r="AP31" s="121"/>
      <c r="AQ31" s="121"/>
    </row>
    <row r="32" spans="1:43" ht="18" customHeight="1" x14ac:dyDescent="0.25">
      <c r="A32" s="731"/>
      <c r="B32" s="565"/>
      <c r="C32" s="544"/>
      <c r="D32" s="562"/>
      <c r="E32" s="538"/>
      <c r="F32" s="186"/>
      <c r="G32" s="187" t="str">
        <f>IF(F32=0,"",LOOKUP(F32,Sailor_No,Sailor_Name))</f>
        <v/>
      </c>
      <c r="H32" s="193"/>
      <c r="I32" s="187" t="str">
        <f>IF(H32=0,"",LOOKUP(H32,Sailor_No,Sailor_Name))</f>
        <v/>
      </c>
      <c r="J32" s="569"/>
      <c r="K32" s="664"/>
      <c r="L32" s="664"/>
      <c r="M32" s="664"/>
      <c r="N32" s="642"/>
      <c r="O32" s="202"/>
      <c r="P32" s="187" t="str">
        <f>IF(O32=0,"",LOOKUP(O32,Sailor_No,Sailor_Name))</f>
        <v/>
      </c>
      <c r="Q32" s="190"/>
      <c r="R32" s="187" t="str">
        <f>IF(Q32=0,"",LOOKUP(Q32,Sailor_No,Sailor_Name))</f>
        <v/>
      </c>
      <c r="S32" s="694"/>
      <c r="T32" s="693"/>
      <c r="U32" s="693"/>
      <c r="V32" s="696" t="e">
        <f>SUM(#REF!)</f>
        <v>#REF!</v>
      </c>
      <c r="W32" s="546" t="str">
        <f>IF(E31="N",$H$53,IF(E32="Y",0,"-"))</f>
        <v>-</v>
      </c>
      <c r="X32" s="191"/>
      <c r="Y32" s="191"/>
      <c r="Z32" s="191"/>
      <c r="AA32" s="191"/>
      <c r="AB32" s="191"/>
      <c r="AC32" s="192"/>
      <c r="AD32" s="719">
        <f>SUM(W32:AC34)</f>
        <v>0</v>
      </c>
      <c r="AE32" s="723"/>
      <c r="AF32" s="726"/>
      <c r="AG32" s="729"/>
      <c r="AH32" s="705"/>
      <c r="AI32" s="709"/>
      <c r="AJ32" s="710"/>
      <c r="AK32" s="320" t="str">
        <f>G32</f>
        <v/>
      </c>
      <c r="AL32" s="321" t="str">
        <f>P32</f>
        <v/>
      </c>
      <c r="AM32" s="121"/>
      <c r="AN32" s="121"/>
      <c r="AO32" s="121"/>
      <c r="AP32" s="121"/>
      <c r="AQ32" s="121"/>
    </row>
    <row r="33" spans="1:43" ht="18" customHeight="1" x14ac:dyDescent="0.25">
      <c r="A33" s="731"/>
      <c r="B33" s="565"/>
      <c r="C33" s="544"/>
      <c r="D33" s="562"/>
      <c r="E33" s="538"/>
      <c r="F33" s="186"/>
      <c r="G33" s="187" t="str">
        <f>IF(F33=0,"",LOOKUP(F33,Sailor_No,Sailor_Name))</f>
        <v/>
      </c>
      <c r="H33" s="193"/>
      <c r="I33" s="187" t="str">
        <f>IF(H33=0,"",LOOKUP(H33,Sailor_No,Sailor_Name))</f>
        <v/>
      </c>
      <c r="J33" s="567" t="s">
        <v>456</v>
      </c>
      <c r="K33" s="644">
        <f>IF(K31&lt;=15,K31,LOOKUP(K31,$I$53:$I$62,$L$53:$L$62))</f>
        <v>0</v>
      </c>
      <c r="L33" s="644">
        <f>IF(L31&lt;=15,L31,LOOKUP(L31,$I$53:$I$62,$L$53:$L$62))</f>
        <v>0</v>
      </c>
      <c r="M33" s="644">
        <f>IF(M31&lt;=15,M31,LOOKUP(M31,$I$53:$I$62,$L$53:$L$62))</f>
        <v>0</v>
      </c>
      <c r="N33" s="642"/>
      <c r="O33" s="202"/>
      <c r="P33" s="187" t="str">
        <f>IF(O33=0,"",LOOKUP(O33,Sailor_No,Sailor_Name))</f>
        <v/>
      </c>
      <c r="Q33" s="190"/>
      <c r="R33" s="187" t="str">
        <f>IF(Q33=0,"",LOOKUP(Q33,Sailor_No,Sailor_Name))</f>
        <v/>
      </c>
      <c r="S33" s="666">
        <f>IF(S31&lt;=15,S31,LOOKUP(S31,$I$53:$I$62,$L$53:$L$62))</f>
        <v>0</v>
      </c>
      <c r="T33" s="666">
        <f>IF(T31&lt;=15,T31,LOOKUP(T31,$I$53:$I$62,$L$53:$L$62))</f>
        <v>0</v>
      </c>
      <c r="U33" s="666">
        <f>IF(U31&lt;=15,U31,LOOKUP(U31,$I$53:$I$62,$L$53:$L$62))</f>
        <v>0</v>
      </c>
      <c r="V33" s="696"/>
      <c r="W33" s="547"/>
      <c r="X33" s="191"/>
      <c r="Y33" s="191"/>
      <c r="Z33" s="191"/>
      <c r="AA33" s="191"/>
      <c r="AB33" s="191"/>
      <c r="AC33" s="192"/>
      <c r="AD33" s="720"/>
      <c r="AE33" s="723"/>
      <c r="AF33" s="726"/>
      <c r="AG33" s="729"/>
      <c r="AH33" s="705"/>
      <c r="AI33" s="709"/>
      <c r="AJ33" s="710"/>
      <c r="AK33" s="322" t="str">
        <f>G33</f>
        <v/>
      </c>
      <c r="AL33" s="323" t="str">
        <f>P33</f>
        <v/>
      </c>
      <c r="AM33" s="121"/>
      <c r="AN33" s="121"/>
      <c r="AO33" s="121"/>
      <c r="AP33" s="121"/>
      <c r="AQ33" s="121"/>
    </row>
    <row r="34" spans="1:43" ht="18" customHeight="1" thickBot="1" x14ac:dyDescent="0.3">
      <c r="A34" s="731"/>
      <c r="B34" s="566"/>
      <c r="C34" s="545"/>
      <c r="D34" s="563"/>
      <c r="E34" s="539"/>
      <c r="F34" s="186"/>
      <c r="G34" s="187" t="str">
        <f>IF(F34=0,"",LOOKUP(F34,Sailor_No,Sailor_Name))</f>
        <v/>
      </c>
      <c r="H34" s="193"/>
      <c r="I34" s="187" t="str">
        <f>IF(H34=0,"",LOOKUP(H34,Sailor_No,Sailor_Name))</f>
        <v/>
      </c>
      <c r="J34" s="568"/>
      <c r="K34" s="645"/>
      <c r="L34" s="645"/>
      <c r="M34" s="645"/>
      <c r="N34" s="643"/>
      <c r="O34" s="202"/>
      <c r="P34" s="187" t="str">
        <f>IF(O34=0,"",LOOKUP(O34,Sailor_No,Sailor_Name))</f>
        <v/>
      </c>
      <c r="Q34" s="190"/>
      <c r="R34" s="187" t="str">
        <f>IF(Q34=0,"",LOOKUP(Q34,Sailor_No,Sailor_Name))</f>
        <v/>
      </c>
      <c r="S34" s="645"/>
      <c r="T34" s="645"/>
      <c r="U34" s="645"/>
      <c r="V34" s="697"/>
      <c r="W34" s="548"/>
      <c r="X34" s="191"/>
      <c r="Y34" s="191"/>
      <c r="Z34" s="191"/>
      <c r="AA34" s="191"/>
      <c r="AB34" s="191"/>
      <c r="AC34" s="192"/>
      <c r="AD34" s="733"/>
      <c r="AE34" s="724"/>
      <c r="AF34" s="727"/>
      <c r="AG34" s="730"/>
      <c r="AH34" s="706"/>
      <c r="AI34" s="711"/>
      <c r="AJ34" s="712"/>
      <c r="AK34" s="327" t="str">
        <f>G34</f>
        <v/>
      </c>
      <c r="AL34" s="328" t="str">
        <f>P34</f>
        <v/>
      </c>
      <c r="AM34" s="121"/>
      <c r="AN34" s="121"/>
      <c r="AO34" s="121"/>
      <c r="AP34" s="121"/>
      <c r="AQ34" s="121"/>
    </row>
    <row r="35" spans="1:43" ht="18" customHeight="1" x14ac:dyDescent="0.2">
      <c r="A35" s="731">
        <v>9</v>
      </c>
      <c r="B35" s="564" t="str">
        <f>LOOKUP(A35,Team_No,Team_Names_1)</f>
        <v>Aeolus-2</v>
      </c>
      <c r="C35" s="543" t="str">
        <f>'Boat allocation &amp; OOD'!G12</f>
        <v>H15</v>
      </c>
      <c r="D35" s="561" t="str">
        <f>IF(C35=0,"",LOOKUP(C35,Hobie_No,Sail_No))</f>
        <v>042</v>
      </c>
      <c r="E35" s="537"/>
      <c r="F35" s="210"/>
      <c r="G35" s="211"/>
      <c r="H35" s="212"/>
      <c r="I35" s="211"/>
      <c r="J35" s="561" t="s">
        <v>1047</v>
      </c>
      <c r="K35" s="688"/>
      <c r="L35" s="688"/>
      <c r="M35" s="689"/>
      <c r="N35" s="641">
        <f>SUM(K37:M38)</f>
        <v>0</v>
      </c>
      <c r="O35" s="213"/>
      <c r="P35" s="211"/>
      <c r="Q35" s="214"/>
      <c r="R35" s="211"/>
      <c r="S35" s="690"/>
      <c r="T35" s="690"/>
      <c r="U35" s="690"/>
      <c r="V35" s="695">
        <f>SUM(S37:U38)</f>
        <v>0</v>
      </c>
      <c r="W35" s="216"/>
      <c r="X35" s="217"/>
      <c r="Y35" s="217"/>
      <c r="Z35" s="217"/>
      <c r="AA35" s="217"/>
      <c r="AB35" s="217"/>
      <c r="AC35" s="218"/>
      <c r="AD35" s="329"/>
      <c r="AE35" s="722">
        <f>N35</f>
        <v>0</v>
      </c>
      <c r="AF35" s="725">
        <f t="shared" ref="AF35" si="18">V35</f>
        <v>0</v>
      </c>
      <c r="AG35" s="728">
        <f t="shared" ref="AG35" si="19">SUM(AD35:AF38)</f>
        <v>0</v>
      </c>
      <c r="AH35" s="704">
        <v>5</v>
      </c>
      <c r="AI35" s="707"/>
      <c r="AJ35" s="708"/>
      <c r="AK35" s="717" t="str">
        <f>IF(B35=0,"",LOOKUP(A35,Team_No,Team_Names_2))</f>
        <v>Aeolus-2</v>
      </c>
      <c r="AL35" s="718"/>
      <c r="AM35" s="121"/>
      <c r="AN35" s="121"/>
      <c r="AO35" s="121"/>
      <c r="AP35" s="121"/>
      <c r="AQ35" s="121"/>
    </row>
    <row r="36" spans="1:43" ht="18" customHeight="1" x14ac:dyDescent="0.25">
      <c r="A36" s="731"/>
      <c r="B36" s="565"/>
      <c r="C36" s="544"/>
      <c r="D36" s="562"/>
      <c r="E36" s="538"/>
      <c r="F36" s="186"/>
      <c r="G36" s="187" t="str">
        <f>IF(F36=0,"",LOOKUP(F36,Sailor_No,Sailor_Name))</f>
        <v/>
      </c>
      <c r="H36" s="193"/>
      <c r="I36" s="187" t="str">
        <f>IF(H36=0,"",LOOKUP(H36,Sailor_No,Sailor_Name))</f>
        <v/>
      </c>
      <c r="J36" s="569"/>
      <c r="K36" s="681"/>
      <c r="L36" s="681"/>
      <c r="M36" s="683"/>
      <c r="N36" s="642"/>
      <c r="O36" s="202"/>
      <c r="P36" s="187" t="str">
        <f>IF(O36=0,"",LOOKUP(O36,Sailor_No,Sailor_Name))</f>
        <v/>
      </c>
      <c r="Q36" s="190"/>
      <c r="R36" s="187" t="str">
        <f>IF(Q36=0,"",LOOKUP(Q36,Sailor_No,Sailor_Name))</f>
        <v/>
      </c>
      <c r="S36" s="691"/>
      <c r="T36" s="691"/>
      <c r="U36" s="691"/>
      <c r="V36" s="696" t="e">
        <f>SUM(#REF!)</f>
        <v>#REF!</v>
      </c>
      <c r="W36" s="546" t="str">
        <f>IF(E35="N",$H$53,IF(E36="Y",0,"-"))</f>
        <v>-</v>
      </c>
      <c r="X36" s="191"/>
      <c r="Y36" s="191"/>
      <c r="Z36" s="191"/>
      <c r="AA36" s="191"/>
      <c r="AB36" s="191"/>
      <c r="AC36" s="192"/>
      <c r="AD36" s="719">
        <f>SUM(W36:AC38)</f>
        <v>0</v>
      </c>
      <c r="AE36" s="723"/>
      <c r="AF36" s="726"/>
      <c r="AG36" s="729"/>
      <c r="AH36" s="705"/>
      <c r="AI36" s="709"/>
      <c r="AJ36" s="710"/>
      <c r="AK36" s="320" t="str">
        <f>G36</f>
        <v/>
      </c>
      <c r="AL36" s="321" t="str">
        <f>P36</f>
        <v/>
      </c>
      <c r="AM36" s="121"/>
      <c r="AN36" s="121"/>
      <c r="AO36" s="121"/>
      <c r="AP36" s="121"/>
      <c r="AQ36" s="121"/>
    </row>
    <row r="37" spans="1:43" ht="18" customHeight="1" x14ac:dyDescent="0.25">
      <c r="A37" s="731"/>
      <c r="B37" s="565"/>
      <c r="C37" s="544"/>
      <c r="D37" s="562"/>
      <c r="E37" s="538"/>
      <c r="F37" s="186"/>
      <c r="G37" s="187" t="str">
        <f>IF(F37=0,"",LOOKUP(F37,Sailor_No,Sailor_Name))</f>
        <v/>
      </c>
      <c r="H37" s="193"/>
      <c r="I37" s="187" t="str">
        <f>IF(H37=0,"",LOOKUP(H37,Sailor_No,Sailor_Name))</f>
        <v/>
      </c>
      <c r="J37" s="567" t="s">
        <v>456</v>
      </c>
      <c r="K37" s="644">
        <f>IF(K35&lt;=15,K35,LOOKUP(K35,$I$53:$I$62,$L$53:$L$62))</f>
        <v>0</v>
      </c>
      <c r="L37" s="644">
        <f>IF(L35&lt;=15,L35,LOOKUP(L35,$I$53:$I$62,$L$53:$L$62))</f>
        <v>0</v>
      </c>
      <c r="M37" s="678">
        <f>IF(M35&lt;=15,M35,LOOKUP(M35,$I$53:$I$62,$L$53:$L$62))</f>
        <v>0</v>
      </c>
      <c r="N37" s="642"/>
      <c r="O37" s="202"/>
      <c r="P37" s="187" t="str">
        <f>IF(O37=0,"",LOOKUP(O37,Sailor_No,Sailor_Name))</f>
        <v/>
      </c>
      <c r="Q37" s="190"/>
      <c r="R37" s="187" t="str">
        <f>IF(Q37=0,"",LOOKUP(Q37,Sailor_No,Sailor_Name))</f>
        <v/>
      </c>
      <c r="S37" s="666">
        <f>IF(S35&lt;=15,S35,LOOKUP(S35,$I$53:$I$62,$L$53:$L$62))</f>
        <v>0</v>
      </c>
      <c r="T37" s="666">
        <f>IF(T35&lt;=15,T35,LOOKUP(T35,$I$53:$I$62,$L$53:$L$62))</f>
        <v>0</v>
      </c>
      <c r="U37" s="666">
        <f>IF(U35&lt;=15,U35,LOOKUP(U35,$I$53:$I$62,$L$53:$L$62))</f>
        <v>0</v>
      </c>
      <c r="V37" s="696"/>
      <c r="W37" s="547"/>
      <c r="X37" s="191"/>
      <c r="Y37" s="191"/>
      <c r="Z37" s="191"/>
      <c r="AA37" s="191"/>
      <c r="AB37" s="191"/>
      <c r="AC37" s="192"/>
      <c r="AD37" s="720"/>
      <c r="AE37" s="723"/>
      <c r="AF37" s="726"/>
      <c r="AG37" s="729"/>
      <c r="AH37" s="705"/>
      <c r="AI37" s="709"/>
      <c r="AJ37" s="710"/>
      <c r="AK37" s="322" t="str">
        <f>G37</f>
        <v/>
      </c>
      <c r="AL37" s="323" t="str">
        <f>P37</f>
        <v/>
      </c>
      <c r="AM37" s="121"/>
      <c r="AN37" s="121"/>
      <c r="AO37" s="121"/>
      <c r="AP37" s="121"/>
      <c r="AQ37" s="121"/>
    </row>
    <row r="38" spans="1:43" ht="18" customHeight="1" thickBot="1" x14ac:dyDescent="0.3">
      <c r="A38" s="731"/>
      <c r="B38" s="566"/>
      <c r="C38" s="545"/>
      <c r="D38" s="563"/>
      <c r="E38" s="539"/>
      <c r="F38" s="186"/>
      <c r="G38" s="187" t="str">
        <f>IF(F38=0,"",LOOKUP(F38,Sailor_No,Sailor_Name))</f>
        <v/>
      </c>
      <c r="H38" s="193"/>
      <c r="I38" s="187" t="str">
        <f>IF(H38=0,"",LOOKUP(H38,Sailor_No,Sailor_Name))</f>
        <v/>
      </c>
      <c r="J38" s="568"/>
      <c r="K38" s="645"/>
      <c r="L38" s="645"/>
      <c r="M38" s="668"/>
      <c r="N38" s="643"/>
      <c r="O38" s="202"/>
      <c r="P38" s="187" t="str">
        <f>IF(O38=0,"",LOOKUP(O38,Sailor_No,Sailor_Name))</f>
        <v/>
      </c>
      <c r="Q38" s="190"/>
      <c r="R38" s="187" t="str">
        <f>IF(Q38=0,"",LOOKUP(Q38,Sailor_No,Sailor_Name))</f>
        <v/>
      </c>
      <c r="S38" s="645"/>
      <c r="T38" s="645"/>
      <c r="U38" s="645"/>
      <c r="V38" s="697"/>
      <c r="W38" s="548"/>
      <c r="X38" s="191"/>
      <c r="Y38" s="191"/>
      <c r="Z38" s="191"/>
      <c r="AA38" s="191"/>
      <c r="AB38" s="191"/>
      <c r="AC38" s="192"/>
      <c r="AD38" s="733"/>
      <c r="AE38" s="724"/>
      <c r="AF38" s="727"/>
      <c r="AG38" s="730"/>
      <c r="AH38" s="706"/>
      <c r="AI38" s="711"/>
      <c r="AJ38" s="712"/>
      <c r="AK38" s="327" t="str">
        <f>G38</f>
        <v/>
      </c>
      <c r="AL38" s="328" t="str">
        <f>P38</f>
        <v/>
      </c>
      <c r="AM38" s="121"/>
      <c r="AN38" s="121"/>
      <c r="AO38" s="121"/>
      <c r="AP38" s="121"/>
      <c r="AQ38" s="121"/>
    </row>
    <row r="39" spans="1:43" ht="18" customHeight="1" x14ac:dyDescent="0.2">
      <c r="A39" s="731">
        <v>10</v>
      </c>
      <c r="B39" s="564" t="str">
        <f>LOOKUP(A39,Team_No,Team_Names_1)</f>
        <v>Spare-1</v>
      </c>
      <c r="C39" s="543" t="s">
        <v>1072</v>
      </c>
      <c r="D39" s="561" t="str">
        <f>IF(C39=0,"",LOOKUP(C39,Hobie_No,Sail_No))</f>
        <v>680</v>
      </c>
      <c r="E39" s="537"/>
      <c r="F39" s="210"/>
      <c r="G39" s="211"/>
      <c r="H39" s="212"/>
      <c r="I39" s="211"/>
      <c r="J39" s="561" t="s">
        <v>1047</v>
      </c>
      <c r="K39" s="688"/>
      <c r="L39" s="689"/>
      <c r="M39" s="689"/>
      <c r="N39" s="641">
        <f>SUM(K41:M42)</f>
        <v>0</v>
      </c>
      <c r="O39" s="213"/>
      <c r="P39" s="211"/>
      <c r="Q39" s="214"/>
      <c r="R39" s="211"/>
      <c r="S39" s="690"/>
      <c r="T39" s="690"/>
      <c r="U39" s="690"/>
      <c r="V39" s="695">
        <f>SUM(S41:U42)</f>
        <v>0</v>
      </c>
      <c r="W39" s="216"/>
      <c r="X39" s="217"/>
      <c r="Y39" s="217"/>
      <c r="Z39" s="217"/>
      <c r="AA39" s="217"/>
      <c r="AB39" s="217"/>
      <c r="AC39" s="218"/>
      <c r="AD39" s="329"/>
      <c r="AE39" s="722">
        <f>N39</f>
        <v>0</v>
      </c>
      <c r="AF39" s="725">
        <f t="shared" ref="AF39" si="20">V39</f>
        <v>0</v>
      </c>
      <c r="AG39" s="728">
        <f t="shared" ref="AG39" si="21">SUM(AD39:AF42)</f>
        <v>0</v>
      </c>
      <c r="AH39" s="704">
        <f>IF(AG39&gt;99,"-",(RANK(AG39,$AG$3:$AG$50,1)))</f>
        <v>1</v>
      </c>
      <c r="AI39" s="707"/>
      <c r="AJ39" s="708"/>
      <c r="AK39" s="717" t="str">
        <f>IF(B39=0,"",LOOKUP(A39,Team_No,Team_Names_2))</f>
        <v>Spare-1</v>
      </c>
      <c r="AL39" s="718"/>
      <c r="AM39" s="121"/>
      <c r="AN39" s="121"/>
      <c r="AO39" s="121"/>
      <c r="AP39" s="121"/>
      <c r="AQ39" s="121"/>
    </row>
    <row r="40" spans="1:43" ht="18" customHeight="1" x14ac:dyDescent="0.25">
      <c r="A40" s="731"/>
      <c r="B40" s="565"/>
      <c r="C40" s="544"/>
      <c r="D40" s="562"/>
      <c r="E40" s="538"/>
      <c r="F40" s="186"/>
      <c r="G40" s="187" t="str">
        <f>IF(F40=0,"",LOOKUP(F40,Sailor_No,Sailor_Name))</f>
        <v/>
      </c>
      <c r="H40" s="193"/>
      <c r="I40" s="187" t="str">
        <f>IF(H40=0,"",LOOKUP(H40,Sailor_No,Sailor_Name))</f>
        <v/>
      </c>
      <c r="J40" s="569"/>
      <c r="K40" s="681"/>
      <c r="L40" s="683"/>
      <c r="M40" s="683"/>
      <c r="N40" s="642"/>
      <c r="O40" s="202"/>
      <c r="P40" s="187" t="str">
        <f>IF(O40=0,"",LOOKUP(O40,Sailor_No,Sailor_Name))</f>
        <v/>
      </c>
      <c r="Q40" s="190"/>
      <c r="R40" s="187" t="str">
        <f>IF(Q40=0,"",LOOKUP(Q40,Sailor_No,Sailor_Name))</f>
        <v/>
      </c>
      <c r="S40" s="691"/>
      <c r="T40" s="691"/>
      <c r="U40" s="691"/>
      <c r="V40" s="696" t="e">
        <f>SUM(#REF!)</f>
        <v>#REF!</v>
      </c>
      <c r="W40" s="546" t="str">
        <f>IF(E39="N",$H$53,IF(E40="Y",0,"-"))</f>
        <v>-</v>
      </c>
      <c r="X40" s="191"/>
      <c r="Y40" s="191"/>
      <c r="Z40" s="191"/>
      <c r="AA40" s="191"/>
      <c r="AB40" s="191"/>
      <c r="AC40" s="192"/>
      <c r="AD40" s="719">
        <f>SUM(W40:AC42)</f>
        <v>0</v>
      </c>
      <c r="AE40" s="723"/>
      <c r="AF40" s="726"/>
      <c r="AG40" s="729"/>
      <c r="AH40" s="705"/>
      <c r="AI40" s="709"/>
      <c r="AJ40" s="710"/>
      <c r="AK40" s="320" t="str">
        <f>G40</f>
        <v/>
      </c>
      <c r="AL40" s="321" t="str">
        <f>P40</f>
        <v/>
      </c>
      <c r="AM40" s="114"/>
      <c r="AN40" s="114"/>
      <c r="AO40" s="114"/>
      <c r="AP40" s="114"/>
      <c r="AQ40" s="114"/>
    </row>
    <row r="41" spans="1:43" ht="18" customHeight="1" x14ac:dyDescent="0.25">
      <c r="A41" s="731"/>
      <c r="B41" s="565"/>
      <c r="C41" s="544"/>
      <c r="D41" s="562"/>
      <c r="E41" s="538"/>
      <c r="F41" s="186"/>
      <c r="G41" s="187" t="str">
        <f>IF(F41=0,"",LOOKUP(F41,Sailor_No,Sailor_Name))</f>
        <v/>
      </c>
      <c r="H41" s="193"/>
      <c r="I41" s="187" t="str">
        <f>IF(H41=0,"",LOOKUP(H41,Sailor_No,Sailor_Name))</f>
        <v/>
      </c>
      <c r="J41" s="567" t="s">
        <v>456</v>
      </c>
      <c r="K41" s="644">
        <f>IF(K39&lt;=15,K39,LOOKUP(K39,$I$53:$I$62,$L$53:$L$62))</f>
        <v>0</v>
      </c>
      <c r="L41" s="644">
        <f>IF(L39&lt;=15,L39,LOOKUP(L39,$I$53:$I$62,$L$53:$L$62))</f>
        <v>0</v>
      </c>
      <c r="M41" s="678">
        <f>IF(M39&lt;=15,M39,LOOKUP(M39,$I$53:$I$62,$L$53:$L$62))</f>
        <v>0</v>
      </c>
      <c r="N41" s="642"/>
      <c r="O41" s="202"/>
      <c r="P41" s="187" t="str">
        <f>IF(O41=0,"",LOOKUP(O41,Sailor_No,Sailor_Name))</f>
        <v/>
      </c>
      <c r="Q41" s="190"/>
      <c r="R41" s="187" t="str">
        <f>IF(Q41=0,"",LOOKUP(Q41,Sailor_No,Sailor_Name))</f>
        <v/>
      </c>
      <c r="S41" s="666">
        <f>IF(S39&lt;=15,S39,LOOKUP(S39,$I$53:$I$62,$L$53:$L$62))</f>
        <v>0</v>
      </c>
      <c r="T41" s="666">
        <f>IF(T40&lt;=15,T40,LOOKUP(T40,$I$53:$I$62,$L$53:$L$62))</f>
        <v>0</v>
      </c>
      <c r="U41" s="666">
        <f>IF(U40&lt;=15,U40,LOOKUP(U40,$I$53:$I$62,$L$53:$L$62))</f>
        <v>0</v>
      </c>
      <c r="V41" s="696"/>
      <c r="W41" s="547"/>
      <c r="X41" s="191"/>
      <c r="Y41" s="191"/>
      <c r="Z41" s="191"/>
      <c r="AA41" s="191"/>
      <c r="AB41" s="191"/>
      <c r="AC41" s="192"/>
      <c r="AD41" s="720"/>
      <c r="AE41" s="723"/>
      <c r="AF41" s="726"/>
      <c r="AG41" s="729"/>
      <c r="AH41" s="705"/>
      <c r="AI41" s="709"/>
      <c r="AJ41" s="710"/>
      <c r="AK41" s="322" t="str">
        <f>G41</f>
        <v/>
      </c>
      <c r="AL41" s="323" t="str">
        <f>P41</f>
        <v/>
      </c>
      <c r="AM41" s="121"/>
      <c r="AN41" s="114"/>
      <c r="AO41" s="114"/>
      <c r="AP41" s="114"/>
      <c r="AQ41" s="114"/>
    </row>
    <row r="42" spans="1:43" ht="18" customHeight="1" thickBot="1" x14ac:dyDescent="0.3">
      <c r="A42" s="731"/>
      <c r="B42" s="566"/>
      <c r="C42" s="545"/>
      <c r="D42" s="563"/>
      <c r="E42" s="539"/>
      <c r="F42" s="194"/>
      <c r="G42" s="187" t="str">
        <f>IF(F42=0,"",LOOKUP(F42,Sailor_No,Sailor_Name))</f>
        <v/>
      </c>
      <c r="H42" s="196"/>
      <c r="I42" s="187" t="str">
        <f>IF(H42=0,"",LOOKUP(H42,Sailor_No,Sailor_Name))</f>
        <v/>
      </c>
      <c r="J42" s="568"/>
      <c r="K42" s="645"/>
      <c r="L42" s="645"/>
      <c r="M42" s="668"/>
      <c r="N42" s="643"/>
      <c r="O42" s="223"/>
      <c r="P42" s="187" t="str">
        <f>IF(O42=0,"",LOOKUP(O42,Sailor_No,Sailor_Name))</f>
        <v/>
      </c>
      <c r="Q42" s="198"/>
      <c r="R42" s="187" t="str">
        <f>IF(Q42=0,"",LOOKUP(Q42,Sailor_No,Sailor_Name))</f>
        <v/>
      </c>
      <c r="S42" s="645"/>
      <c r="T42" s="645"/>
      <c r="U42" s="645"/>
      <c r="V42" s="697"/>
      <c r="W42" s="548"/>
      <c r="X42" s="199"/>
      <c r="Y42" s="199"/>
      <c r="Z42" s="199"/>
      <c r="AA42" s="199"/>
      <c r="AB42" s="199"/>
      <c r="AC42" s="200"/>
      <c r="AD42" s="734"/>
      <c r="AE42" s="724"/>
      <c r="AF42" s="727"/>
      <c r="AG42" s="730"/>
      <c r="AH42" s="706"/>
      <c r="AI42" s="711"/>
      <c r="AJ42" s="712"/>
      <c r="AK42" s="324" t="str">
        <f>G42</f>
        <v/>
      </c>
      <c r="AL42" s="325" t="str">
        <f>P42</f>
        <v/>
      </c>
      <c r="AM42" s="121"/>
      <c r="AN42" s="114"/>
      <c r="AO42" s="114"/>
      <c r="AP42" s="114"/>
      <c r="AQ42" s="114"/>
    </row>
    <row r="43" spans="1:43" ht="18" customHeight="1" x14ac:dyDescent="0.2">
      <c r="A43" s="731">
        <v>11</v>
      </c>
      <c r="B43" s="564" t="str">
        <f>LOOKUP(A43,Team_No,Team_Names_1)</f>
        <v>Spare-2</v>
      </c>
      <c r="C43" s="543">
        <f>'[1]Boat allocation &amp; OOD'!L14</f>
        <v>0</v>
      </c>
      <c r="D43" s="561" t="str">
        <f>IF(C43=0,"",LOOKUP(C43,Hobie_No,Sail_No))</f>
        <v/>
      </c>
      <c r="E43" s="537"/>
      <c r="F43" s="210"/>
      <c r="G43" s="211"/>
      <c r="H43" s="212"/>
      <c r="I43" s="211"/>
      <c r="J43" s="561" t="s">
        <v>1047</v>
      </c>
      <c r="K43" s="680"/>
      <c r="L43" s="682"/>
      <c r="M43" s="682"/>
      <c r="N43" s="641">
        <f>SUM(K45:M46)</f>
        <v>0</v>
      </c>
      <c r="O43" s="213"/>
      <c r="P43" s="211"/>
      <c r="Q43" s="214"/>
      <c r="R43" s="211"/>
      <c r="S43" s="690"/>
      <c r="T43" s="690"/>
      <c r="U43" s="690"/>
      <c r="V43" s="695">
        <f>SUM(S45:U46)</f>
        <v>0</v>
      </c>
      <c r="W43" s="216"/>
      <c r="X43" s="217"/>
      <c r="Y43" s="217"/>
      <c r="Z43" s="217"/>
      <c r="AA43" s="217"/>
      <c r="AB43" s="217"/>
      <c r="AC43" s="218"/>
      <c r="AD43" s="329"/>
      <c r="AE43" s="722">
        <f>N43</f>
        <v>0</v>
      </c>
      <c r="AF43" s="725">
        <f t="shared" ref="AF43" si="22">V43</f>
        <v>0</v>
      </c>
      <c r="AG43" s="728">
        <f t="shared" ref="AG43" si="23">SUM(AD43:AF46)</f>
        <v>0</v>
      </c>
      <c r="AH43" s="704">
        <f t="shared" ref="AH43" si="24">IF(AG43&gt;99,"-",(RANK(AG43,$AG$3:$AG$50,1)))</f>
        <v>1</v>
      </c>
      <c r="AI43" s="707"/>
      <c r="AJ43" s="708"/>
      <c r="AK43" s="717" t="str">
        <f>IF(B43=0,"",LOOKUP(A43,Team_No,Team_Names_2))</f>
        <v>Spare-2</v>
      </c>
      <c r="AL43" s="718"/>
      <c r="AM43" s="114"/>
      <c r="AN43" s="114"/>
      <c r="AO43" s="114"/>
      <c r="AP43" s="114"/>
      <c r="AQ43" s="114"/>
    </row>
    <row r="44" spans="1:43" ht="18" customHeight="1" x14ac:dyDescent="0.25">
      <c r="A44" s="731"/>
      <c r="B44" s="565"/>
      <c r="C44" s="544"/>
      <c r="D44" s="562"/>
      <c r="E44" s="538"/>
      <c r="F44" s="186"/>
      <c r="G44" s="187" t="str">
        <f>IF(F44=0,"",LOOKUP(F44,Sailor_No,Sailor_Name))</f>
        <v/>
      </c>
      <c r="H44" s="193"/>
      <c r="I44" s="187" t="str">
        <f>IF(H44=0,"",LOOKUP(H44,Sailor_No,Sailor_Name))</f>
        <v/>
      </c>
      <c r="J44" s="569"/>
      <c r="K44" s="681"/>
      <c r="L44" s="683"/>
      <c r="M44" s="683"/>
      <c r="N44" s="642"/>
      <c r="O44" s="202"/>
      <c r="P44" s="187" t="str">
        <f>IF(O44=0,"",LOOKUP(O44,Sailor_No,Sailor_Name))</f>
        <v/>
      </c>
      <c r="Q44" s="190"/>
      <c r="R44" s="187" t="str">
        <f>IF(Q44=0,"",LOOKUP(Q44,Sailor_No,Sailor_Name))</f>
        <v/>
      </c>
      <c r="S44" s="691"/>
      <c r="T44" s="691"/>
      <c r="U44" s="691"/>
      <c r="V44" s="696" t="e">
        <f>SUM(#REF!)</f>
        <v>#REF!</v>
      </c>
      <c r="W44" s="546" t="str">
        <f>IF(E43="N",$H$53,IF(E44="Y",0,"-"))</f>
        <v>-</v>
      </c>
      <c r="X44" s="191"/>
      <c r="Y44" s="191"/>
      <c r="Z44" s="191"/>
      <c r="AA44" s="191"/>
      <c r="AB44" s="191"/>
      <c r="AC44" s="192"/>
      <c r="AD44" s="719">
        <f>SUM(W44:AC46)</f>
        <v>0</v>
      </c>
      <c r="AE44" s="723"/>
      <c r="AF44" s="726"/>
      <c r="AG44" s="729"/>
      <c r="AH44" s="705"/>
      <c r="AI44" s="709"/>
      <c r="AJ44" s="710"/>
      <c r="AK44" s="320" t="str">
        <f>G44</f>
        <v/>
      </c>
      <c r="AL44" s="321" t="str">
        <f>P44</f>
        <v/>
      </c>
      <c r="AM44" s="114"/>
      <c r="AN44" s="114"/>
      <c r="AO44" s="114"/>
      <c r="AP44" s="114"/>
      <c r="AQ44" s="114"/>
    </row>
    <row r="45" spans="1:43" ht="18" customHeight="1" x14ac:dyDescent="0.25">
      <c r="A45" s="731"/>
      <c r="B45" s="565"/>
      <c r="C45" s="544"/>
      <c r="D45" s="562"/>
      <c r="E45" s="538"/>
      <c r="F45" s="186"/>
      <c r="G45" s="187" t="str">
        <f>IF(F45=0,"",LOOKUP(F45,Sailor_No,Sailor_Name))</f>
        <v/>
      </c>
      <c r="H45" s="193"/>
      <c r="I45" s="187" t="str">
        <f>IF(H45=0,"",LOOKUP(H45,Sailor_No,Sailor_Name))</f>
        <v/>
      </c>
      <c r="J45" s="567" t="s">
        <v>456</v>
      </c>
      <c r="K45" s="644">
        <f>IF(K43&lt;=15,K43,LOOKUP(K43,$I$53:$I$62,$L$53:$L$62))</f>
        <v>0</v>
      </c>
      <c r="L45" s="644">
        <f>IF(L44&lt;=15,L44,LOOKUP(L44,$I$53:$I$62,$L$53:$L$62))</f>
        <v>0</v>
      </c>
      <c r="M45" s="644">
        <f>IF(M44&lt;=15,M44,LOOKUP(M44,$I$53:$I$62,$L$53:$L$62))</f>
        <v>0</v>
      </c>
      <c r="N45" s="642"/>
      <c r="O45" s="202"/>
      <c r="P45" s="187" t="str">
        <f>IF(O45=0,"",LOOKUP(O45,Sailor_No,Sailor_Name))</f>
        <v/>
      </c>
      <c r="Q45" s="190"/>
      <c r="R45" s="187" t="str">
        <f>IF(Q45=0,"",LOOKUP(Q45,Sailor_No,Sailor_Name))</f>
        <v/>
      </c>
      <c r="S45" s="666">
        <f>IF(S43&lt;=15,S43,LOOKUP(S43,$I$53:$I$62,$L$53:$L$62))</f>
        <v>0</v>
      </c>
      <c r="T45" s="666">
        <f>IF(T44&lt;=15,T44,LOOKUP(T44,$I$53:$I$62,$L$53:$L$62))</f>
        <v>0</v>
      </c>
      <c r="U45" s="666">
        <f>IF(U44&lt;=15,U44,LOOKUP(U44,$I$53:$I$62,$L$53:$L$62))</f>
        <v>0</v>
      </c>
      <c r="V45" s="696"/>
      <c r="W45" s="547"/>
      <c r="X45" s="191"/>
      <c r="Y45" s="191"/>
      <c r="Z45" s="191"/>
      <c r="AA45" s="191"/>
      <c r="AB45" s="191"/>
      <c r="AC45" s="192"/>
      <c r="AD45" s="720"/>
      <c r="AE45" s="723"/>
      <c r="AF45" s="726"/>
      <c r="AG45" s="729"/>
      <c r="AH45" s="705"/>
      <c r="AI45" s="709"/>
      <c r="AJ45" s="710"/>
      <c r="AK45" s="322" t="str">
        <f>G45</f>
        <v/>
      </c>
      <c r="AL45" s="323" t="str">
        <f>P45</f>
        <v/>
      </c>
      <c r="AM45" s="121"/>
      <c r="AN45" s="114"/>
      <c r="AO45" s="114"/>
      <c r="AP45" s="114"/>
      <c r="AQ45" s="114"/>
    </row>
    <row r="46" spans="1:43" ht="18" customHeight="1" thickBot="1" x14ac:dyDescent="0.3">
      <c r="A46" s="731"/>
      <c r="B46" s="566"/>
      <c r="C46" s="545"/>
      <c r="D46" s="563"/>
      <c r="E46" s="539"/>
      <c r="F46" s="186"/>
      <c r="G46" s="187" t="str">
        <f>IF(F46=0,"",LOOKUP(F46,Sailor_No,Sailor_Name))</f>
        <v/>
      </c>
      <c r="H46" s="193"/>
      <c r="I46" s="187" t="str">
        <f>IF(H46=0,"",LOOKUP(H46,Sailor_No,Sailor_Name))</f>
        <v/>
      </c>
      <c r="J46" s="568"/>
      <c r="K46" s="679"/>
      <c r="L46" s="679"/>
      <c r="M46" s="679"/>
      <c r="N46" s="643"/>
      <c r="O46" s="202"/>
      <c r="P46" s="187" t="str">
        <f>IF(O46=0,"",LOOKUP(O46,Sailor_No,Sailor_Name))</f>
        <v/>
      </c>
      <c r="Q46" s="190"/>
      <c r="R46" s="187" t="str">
        <f>IF(Q46=0,"",LOOKUP(Q46,Sailor_No,Sailor_Name))</f>
        <v/>
      </c>
      <c r="S46" s="645"/>
      <c r="T46" s="645"/>
      <c r="U46" s="645"/>
      <c r="V46" s="697"/>
      <c r="W46" s="548"/>
      <c r="X46" s="191"/>
      <c r="Y46" s="191"/>
      <c r="Z46" s="191"/>
      <c r="AA46" s="191"/>
      <c r="AB46" s="191"/>
      <c r="AC46" s="192"/>
      <c r="AD46" s="733"/>
      <c r="AE46" s="724"/>
      <c r="AF46" s="727"/>
      <c r="AG46" s="730"/>
      <c r="AH46" s="706"/>
      <c r="AI46" s="711"/>
      <c r="AJ46" s="712"/>
      <c r="AK46" s="327" t="str">
        <f>G46</f>
        <v/>
      </c>
      <c r="AL46" s="328" t="str">
        <f>P46</f>
        <v/>
      </c>
      <c r="AM46" s="114"/>
      <c r="AN46" s="114"/>
      <c r="AO46" s="114"/>
      <c r="AP46" s="114"/>
      <c r="AQ46" s="114"/>
    </row>
    <row r="47" spans="1:43" ht="18" customHeight="1" x14ac:dyDescent="0.2">
      <c r="A47" s="731">
        <v>12</v>
      </c>
      <c r="B47" s="564" t="str">
        <f>LOOKUP(A47,Team_No,Team_Names_1)</f>
        <v>Spare-3</v>
      </c>
      <c r="C47" s="543">
        <f>'[1]Boat allocation &amp; OOD'!L16</f>
        <v>0</v>
      </c>
      <c r="D47" s="561" t="str">
        <f>IF(C47=0,"",LOOKUP(C47,Hobie_No,Sail_No))</f>
        <v/>
      </c>
      <c r="E47" s="537"/>
      <c r="F47" s="210"/>
      <c r="G47" s="211"/>
      <c r="H47" s="212"/>
      <c r="I47" s="211"/>
      <c r="J47" s="561" t="s">
        <v>1047</v>
      </c>
      <c r="K47" s="680"/>
      <c r="L47" s="682"/>
      <c r="M47" s="383"/>
      <c r="N47" s="641">
        <f>SUM(K49:M50)</f>
        <v>0</v>
      </c>
      <c r="O47" s="213"/>
      <c r="P47" s="211"/>
      <c r="Q47" s="214"/>
      <c r="R47" s="211"/>
      <c r="S47" s="690"/>
      <c r="T47" s="690"/>
      <c r="U47" s="690"/>
      <c r="V47" s="695">
        <f>SUM(S49:U50)</f>
        <v>0</v>
      </c>
      <c r="W47" s="216"/>
      <c r="X47" s="217"/>
      <c r="Y47" s="217"/>
      <c r="Z47" s="217"/>
      <c r="AA47" s="217"/>
      <c r="AB47" s="217"/>
      <c r="AC47" s="218"/>
      <c r="AD47" s="329"/>
      <c r="AE47" s="722">
        <f>N47</f>
        <v>0</v>
      </c>
      <c r="AF47" s="725">
        <f t="shared" ref="AF47" si="25">V47</f>
        <v>0</v>
      </c>
      <c r="AG47" s="728">
        <f t="shared" ref="AG47" si="26">SUM(AD47:AF50)</f>
        <v>0</v>
      </c>
      <c r="AH47" s="704">
        <f t="shared" ref="AH47" si="27">IF(AG47&gt;99,"-",(RANK(AG47,$AG$3:$AG$50,1)))</f>
        <v>1</v>
      </c>
      <c r="AI47" s="707"/>
      <c r="AJ47" s="708"/>
      <c r="AK47" s="717" t="str">
        <f>IF(B47=0,"",LOOKUP(A47,Team_No,Team_Names_2))</f>
        <v>Spare-3</v>
      </c>
      <c r="AL47" s="718"/>
      <c r="AM47" s="114"/>
      <c r="AN47" s="114"/>
      <c r="AO47" s="114"/>
      <c r="AP47" s="114"/>
      <c r="AQ47" s="114"/>
    </row>
    <row r="48" spans="1:43" ht="18" customHeight="1" x14ac:dyDescent="0.25">
      <c r="A48" s="731"/>
      <c r="B48" s="565"/>
      <c r="C48" s="544"/>
      <c r="D48" s="562"/>
      <c r="E48" s="538"/>
      <c r="F48" s="186"/>
      <c r="G48" s="187" t="str">
        <f>IF(F48=0,"",LOOKUP(F48,Sailor_No,Sailor_Name))</f>
        <v/>
      </c>
      <c r="H48" s="193"/>
      <c r="I48" s="187" t="str">
        <f>IF(H48=0,"",LOOKUP(H48,Sailor_No,Sailor_Name))</f>
        <v/>
      </c>
      <c r="J48" s="569"/>
      <c r="K48" s="681"/>
      <c r="L48" s="683"/>
      <c r="M48" s="384"/>
      <c r="N48" s="642"/>
      <c r="O48" s="202"/>
      <c r="P48" s="187" t="str">
        <f>IF(O48=0,"",LOOKUP(O48,Sailor_No,Sailor_Name))</f>
        <v/>
      </c>
      <c r="Q48" s="190"/>
      <c r="R48" s="187" t="str">
        <f>IF(Q48=0,"",LOOKUP(Q48,Sailor_No,Sailor_Name))</f>
        <v/>
      </c>
      <c r="S48" s="691"/>
      <c r="T48" s="691"/>
      <c r="U48" s="691"/>
      <c r="V48" s="696" t="e">
        <f>SUM(#REF!)</f>
        <v>#REF!</v>
      </c>
      <c r="W48" s="546" t="str">
        <f>IF(E47="N",$H$53,IF(E48="Y",0,"-"))</f>
        <v>-</v>
      </c>
      <c r="X48" s="191"/>
      <c r="Y48" s="191"/>
      <c r="Z48" s="191"/>
      <c r="AA48" s="191"/>
      <c r="AB48" s="191"/>
      <c r="AC48" s="192"/>
      <c r="AD48" s="719">
        <f>SUM(W48:AC50)</f>
        <v>0</v>
      </c>
      <c r="AE48" s="723"/>
      <c r="AF48" s="726"/>
      <c r="AG48" s="729"/>
      <c r="AH48" s="705"/>
      <c r="AI48" s="709"/>
      <c r="AJ48" s="710"/>
      <c r="AK48" s="320" t="str">
        <f>G48</f>
        <v/>
      </c>
      <c r="AL48" s="321" t="str">
        <f>P48</f>
        <v/>
      </c>
      <c r="AM48" s="114"/>
      <c r="AN48" s="114"/>
      <c r="AO48" s="114"/>
      <c r="AP48" s="114"/>
      <c r="AQ48" s="114"/>
    </row>
    <row r="49" spans="1:259" ht="18" customHeight="1" x14ac:dyDescent="0.25">
      <c r="A49" s="731"/>
      <c r="B49" s="565"/>
      <c r="C49" s="544"/>
      <c r="D49" s="562"/>
      <c r="E49" s="538"/>
      <c r="F49" s="186"/>
      <c r="G49" s="187" t="str">
        <f>IF(F49=0,"",LOOKUP(F49,Sailor_No,Sailor_Name))</f>
        <v/>
      </c>
      <c r="H49" s="193"/>
      <c r="I49" s="187" t="str">
        <f>IF(H49=0,"",LOOKUP(H49,Sailor_No,Sailor_Name))</f>
        <v/>
      </c>
      <c r="J49" s="567" t="s">
        <v>456</v>
      </c>
      <c r="K49" s="644">
        <f>IF(K47&lt;=15,K47,LOOKUP(K47,$I$53:$I$62,$L$53:$L$62))</f>
        <v>0</v>
      </c>
      <c r="L49" s="644">
        <f>IF(L48&lt;=15,L48,LOOKUP(L48,$I$53:$I$62,$L$53:$L$62))</f>
        <v>0</v>
      </c>
      <c r="M49" s="644">
        <f>IF(M48&lt;=15,M48,LOOKUP(M48,$I$53:$I$62,$L$53:$L$62))</f>
        <v>0</v>
      </c>
      <c r="N49" s="642"/>
      <c r="O49" s="202"/>
      <c r="P49" s="187" t="str">
        <f>IF(O49=0,"",LOOKUP(O49,Sailor_No,Sailor_Name))</f>
        <v/>
      </c>
      <c r="Q49" s="190"/>
      <c r="R49" s="187" t="str">
        <f>IF(Q49=0,"",LOOKUP(Q49,Sailor_No,Sailor_Name))</f>
        <v/>
      </c>
      <c r="S49" s="666">
        <f>IF(S47&lt;=15,S47,LOOKUP(S47,$I$53:$I$62,$L$53:$L$62))</f>
        <v>0</v>
      </c>
      <c r="T49" s="666">
        <f>IF(T48&lt;=15,T48,LOOKUP(T48,$I$53:$I$62,$L$53:$L$62))</f>
        <v>0</v>
      </c>
      <c r="U49" s="666">
        <f>IF(U48&lt;=15,U48,LOOKUP(U48,$I$53:$I$62,$L$53:$L$62))</f>
        <v>0</v>
      </c>
      <c r="V49" s="696"/>
      <c r="W49" s="547"/>
      <c r="X49" s="191"/>
      <c r="Y49" s="191"/>
      <c r="Z49" s="191"/>
      <c r="AA49" s="191"/>
      <c r="AB49" s="191"/>
      <c r="AC49" s="192"/>
      <c r="AD49" s="720"/>
      <c r="AE49" s="723"/>
      <c r="AF49" s="726"/>
      <c r="AG49" s="729"/>
      <c r="AH49" s="705"/>
      <c r="AI49" s="709"/>
      <c r="AJ49" s="710"/>
      <c r="AK49" s="322" t="str">
        <f>G49</f>
        <v/>
      </c>
      <c r="AL49" s="323" t="str">
        <f>P49</f>
        <v/>
      </c>
      <c r="AM49" s="121"/>
      <c r="AN49" s="114"/>
      <c r="AO49" s="114"/>
      <c r="AP49" s="114"/>
      <c r="AQ49" s="114"/>
    </row>
    <row r="50" spans="1:259" ht="18" customHeight="1" thickBot="1" x14ac:dyDescent="0.3">
      <c r="A50" s="731"/>
      <c r="B50" s="566"/>
      <c r="C50" s="545"/>
      <c r="D50" s="634"/>
      <c r="E50" s="732"/>
      <c r="F50" s="194"/>
      <c r="G50" s="195" t="str">
        <f>IF(F50=0,"",LOOKUP(F50,Sailor_No,Sailor_Name))</f>
        <v/>
      </c>
      <c r="H50" s="196"/>
      <c r="I50" s="195" t="str">
        <f>IF(H50=0,"",LOOKUP(H50,Sailor_No,Sailor_Name))</f>
        <v/>
      </c>
      <c r="J50" s="568"/>
      <c r="K50" s="645"/>
      <c r="L50" s="645"/>
      <c r="M50" s="645"/>
      <c r="N50" s="643"/>
      <c r="O50" s="207"/>
      <c r="P50" s="195" t="str">
        <f>IF(O50=0,"",LOOKUP(O50,Sailor_No,Sailor_Name))</f>
        <v/>
      </c>
      <c r="Q50" s="198"/>
      <c r="R50" s="195" t="str">
        <f>IF(Q50=0,"",LOOKUP(Q50,Sailor_No,Sailor_Name))</f>
        <v/>
      </c>
      <c r="S50" s="645"/>
      <c r="T50" s="645"/>
      <c r="U50" s="645"/>
      <c r="V50" s="697"/>
      <c r="W50" s="612"/>
      <c r="X50" s="226"/>
      <c r="Y50" s="226"/>
      <c r="Z50" s="226"/>
      <c r="AA50" s="226"/>
      <c r="AB50" s="226"/>
      <c r="AC50" s="227"/>
      <c r="AD50" s="721"/>
      <c r="AE50" s="724"/>
      <c r="AF50" s="727"/>
      <c r="AG50" s="730"/>
      <c r="AH50" s="706"/>
      <c r="AI50" s="711"/>
      <c r="AJ50" s="712"/>
      <c r="AK50" s="324" t="str">
        <f>G50</f>
        <v/>
      </c>
      <c r="AL50" s="325" t="str">
        <f>P50</f>
        <v/>
      </c>
      <c r="AM50" s="114"/>
      <c r="AN50" s="114"/>
      <c r="AO50" s="114"/>
      <c r="AP50" s="114"/>
      <c r="AQ50" s="114"/>
    </row>
    <row r="51" spans="1:259" ht="18.95" customHeight="1" thickBot="1" x14ac:dyDescent="0.3">
      <c r="A51" s="527"/>
      <c r="B51" s="103"/>
      <c r="C51" s="104"/>
      <c r="D51" s="104"/>
      <c r="E51" s="104"/>
      <c r="F51" s="105"/>
      <c r="G51" s="138"/>
      <c r="H51" s="105"/>
      <c r="I51" s="140" t="str">
        <f>IF(H51=0,"",LOOKUP(H51,Sailor_No,Sailor_Name))</f>
        <v/>
      </c>
      <c r="J51" s="140"/>
      <c r="K51" s="105"/>
      <c r="L51" s="105"/>
      <c r="M51" s="131"/>
      <c r="N51" s="162"/>
      <c r="O51" s="107"/>
      <c r="P51" s="141"/>
      <c r="Q51" s="107"/>
      <c r="R51" s="141"/>
      <c r="S51" s="107"/>
      <c r="T51" s="107"/>
      <c r="U51" s="107"/>
      <c r="V51" s="108"/>
      <c r="W51" s="107"/>
      <c r="X51" s="107"/>
      <c r="Y51" s="107"/>
      <c r="Z51" s="107"/>
      <c r="AA51" s="107"/>
      <c r="AB51" s="107"/>
      <c r="AC51" s="107"/>
      <c r="AD51" s="107"/>
      <c r="AE51" s="106"/>
      <c r="AF51" s="106"/>
      <c r="AG51" s="106"/>
      <c r="AH51" s="106"/>
      <c r="AI51" s="106"/>
      <c r="AJ51" s="106"/>
      <c r="AK51" s="106"/>
      <c r="AL51" s="330"/>
      <c r="AM51" s="121"/>
      <c r="AN51" s="121"/>
      <c r="AO51" s="121"/>
      <c r="AP51" s="121"/>
      <c r="AQ51" s="121"/>
      <c r="AR51" s="111"/>
    </row>
    <row r="52" spans="1:259" ht="18.95" customHeight="1" thickBot="1" x14ac:dyDescent="0.3">
      <c r="A52" s="527"/>
      <c r="B52" s="77" t="s">
        <v>475</v>
      </c>
      <c r="C52" s="600" t="s">
        <v>455</v>
      </c>
      <c r="D52" s="601"/>
      <c r="E52" s="601"/>
      <c r="F52" s="601"/>
      <c r="G52" s="601"/>
      <c r="H52" s="602"/>
      <c r="I52" s="603" t="s">
        <v>476</v>
      </c>
      <c r="J52" s="604"/>
      <c r="K52" s="605"/>
      <c r="L52" s="606"/>
      <c r="M52" s="132"/>
      <c r="N52" s="163"/>
      <c r="O52" s="113"/>
      <c r="P52" s="112"/>
      <c r="Q52" s="113"/>
      <c r="R52" s="635" t="s">
        <v>1021</v>
      </c>
      <c r="S52" s="636"/>
      <c r="T52" s="636"/>
      <c r="U52" s="636"/>
      <c r="V52" s="636"/>
      <c r="W52" s="636"/>
      <c r="X52" s="636"/>
      <c r="Y52" s="636"/>
      <c r="Z52" s="636"/>
      <c r="AA52" s="636"/>
      <c r="AB52" s="636"/>
      <c r="AC52" s="636"/>
      <c r="AD52" s="636"/>
      <c r="AE52" s="636"/>
      <c r="AF52" s="636"/>
      <c r="AG52" s="636"/>
      <c r="AH52" s="112"/>
      <c r="AI52" s="112"/>
      <c r="AJ52" s="112"/>
      <c r="AK52" s="330"/>
      <c r="AL52" s="106"/>
      <c r="AM52" s="114"/>
      <c r="AN52" s="114"/>
      <c r="AO52" s="114"/>
      <c r="AP52" s="114"/>
      <c r="AQ52" s="114"/>
      <c r="AR52" s="111"/>
    </row>
    <row r="53" spans="1:259" ht="18.95" customHeight="1" x14ac:dyDescent="0.25">
      <c r="A53" s="527"/>
      <c r="B53" s="78">
        <v>1</v>
      </c>
      <c r="C53" s="626" t="s">
        <v>477</v>
      </c>
      <c r="D53" s="627"/>
      <c r="E53" s="627"/>
      <c r="F53" s="627"/>
      <c r="G53" s="628"/>
      <c r="H53" s="79">
        <v>2</v>
      </c>
      <c r="I53" s="299" t="s">
        <v>478</v>
      </c>
      <c r="J53" s="158"/>
      <c r="K53" s="300">
        <v>5</v>
      </c>
      <c r="L53" s="301">
        <f>$D$60+K53</f>
        <v>14</v>
      </c>
      <c r="M53" s="598" t="s">
        <v>479</v>
      </c>
      <c r="N53" s="599"/>
      <c r="O53" s="599"/>
      <c r="P53" s="599"/>
      <c r="Q53" s="599"/>
      <c r="R53" s="624" t="s">
        <v>480</v>
      </c>
      <c r="S53" s="625"/>
      <c r="T53" s="625"/>
      <c r="U53" s="625"/>
      <c r="V53" s="625"/>
      <c r="W53" s="625"/>
      <c r="X53" s="625"/>
      <c r="Y53" s="625"/>
      <c r="Z53" s="625"/>
      <c r="AA53" s="625"/>
      <c r="AB53" s="625"/>
      <c r="AC53" s="625"/>
      <c r="AD53" s="625"/>
      <c r="AE53" s="625"/>
      <c r="AF53" s="625"/>
      <c r="AG53" s="625"/>
      <c r="AH53" s="625"/>
      <c r="AI53" s="112"/>
      <c r="AJ53" s="112"/>
      <c r="AK53" s="330"/>
      <c r="AL53" s="382"/>
      <c r="AM53" s="114"/>
      <c r="AN53" s="114"/>
      <c r="AO53" s="114"/>
      <c r="AP53" s="114"/>
      <c r="AQ53" s="114"/>
      <c r="AR53" s="111"/>
    </row>
    <row r="54" spans="1:259" ht="18.95" customHeight="1" x14ac:dyDescent="0.25">
      <c r="A54" s="527"/>
      <c r="B54" s="80">
        <v>2</v>
      </c>
      <c r="C54" s="621" t="s">
        <v>1012</v>
      </c>
      <c r="D54" s="615"/>
      <c r="E54" s="615"/>
      <c r="F54" s="615"/>
      <c r="G54" s="616"/>
      <c r="H54" s="81">
        <v>2</v>
      </c>
      <c r="I54" s="302" t="s">
        <v>481</v>
      </c>
      <c r="J54" s="159"/>
      <c r="K54" s="303">
        <v>1</v>
      </c>
      <c r="L54" s="304">
        <f>IF(D60&lt;=F1,F1+K54,D60+K54)</f>
        <v>10</v>
      </c>
      <c r="M54" s="598" t="s">
        <v>482</v>
      </c>
      <c r="N54" s="599"/>
      <c r="O54" s="599"/>
      <c r="P54" s="599"/>
      <c r="Q54" s="166"/>
      <c r="R54" s="625"/>
      <c r="S54" s="625"/>
      <c r="T54" s="625"/>
      <c r="U54" s="625"/>
      <c r="V54" s="625"/>
      <c r="W54" s="625"/>
      <c r="X54" s="625"/>
      <c r="Y54" s="625"/>
      <c r="Z54" s="625"/>
      <c r="AA54" s="625"/>
      <c r="AB54" s="625"/>
      <c r="AC54" s="625"/>
      <c r="AD54" s="625"/>
      <c r="AE54" s="625"/>
      <c r="AF54" s="625"/>
      <c r="AG54" s="625"/>
      <c r="AH54" s="625"/>
      <c r="AI54" s="386"/>
      <c r="AJ54" s="386"/>
      <c r="AK54" s="330"/>
      <c r="AL54" s="382"/>
      <c r="AM54" s="114"/>
      <c r="AN54" s="114"/>
      <c r="AO54" s="114"/>
      <c r="AP54" s="114"/>
      <c r="AQ54" s="114"/>
      <c r="AR54" s="111"/>
    </row>
    <row r="55" spans="1:259" ht="18.95" customHeight="1" x14ac:dyDescent="0.25">
      <c r="A55" s="527"/>
      <c r="B55" s="80">
        <v>3</v>
      </c>
      <c r="C55" s="621" t="s">
        <v>1013</v>
      </c>
      <c r="D55" s="615"/>
      <c r="E55" s="615"/>
      <c r="F55" s="615"/>
      <c r="G55" s="616"/>
      <c r="H55" s="81">
        <v>2</v>
      </c>
      <c r="I55" s="302" t="s">
        <v>483</v>
      </c>
      <c r="J55" s="159"/>
      <c r="K55" s="303">
        <v>1</v>
      </c>
      <c r="L55" s="304">
        <f t="shared" ref="L55:L61" si="28">$F$1+K55</f>
        <v>1</v>
      </c>
      <c r="M55" s="598" t="s">
        <v>484</v>
      </c>
      <c r="N55" s="599"/>
      <c r="O55" s="599"/>
      <c r="P55" s="599"/>
      <c r="Q55" s="166"/>
      <c r="R55" s="625"/>
      <c r="S55" s="625"/>
      <c r="T55" s="625"/>
      <c r="U55" s="625"/>
      <c r="V55" s="625"/>
      <c r="W55" s="625"/>
      <c r="X55" s="625"/>
      <c r="Y55" s="625"/>
      <c r="Z55" s="625"/>
      <c r="AA55" s="625"/>
      <c r="AB55" s="625"/>
      <c r="AC55" s="625"/>
      <c r="AD55" s="625"/>
      <c r="AE55" s="625"/>
      <c r="AF55" s="625"/>
      <c r="AG55" s="625"/>
      <c r="AH55" s="625"/>
      <c r="AI55" s="386"/>
      <c r="AJ55" s="386"/>
      <c r="AK55" s="330"/>
      <c r="AL55" s="382"/>
      <c r="AM55" s="114"/>
      <c r="AN55" s="114"/>
      <c r="AO55" s="114"/>
      <c r="AP55" s="114"/>
      <c r="AQ55" s="114"/>
      <c r="AR55" s="111"/>
    </row>
    <row r="56" spans="1:259" ht="18.95" customHeight="1" x14ac:dyDescent="0.25">
      <c r="A56" s="527"/>
      <c r="B56" s="80">
        <v>4</v>
      </c>
      <c r="C56" s="621" t="s">
        <v>1014</v>
      </c>
      <c r="D56" s="615"/>
      <c r="E56" s="615"/>
      <c r="F56" s="615"/>
      <c r="G56" s="616"/>
      <c r="H56" s="81">
        <v>0</v>
      </c>
      <c r="I56" s="302" t="s">
        <v>485</v>
      </c>
      <c r="J56" s="159"/>
      <c r="K56" s="303">
        <v>1</v>
      </c>
      <c r="L56" s="304">
        <f t="shared" si="28"/>
        <v>1</v>
      </c>
      <c r="M56" s="379" t="s">
        <v>486</v>
      </c>
      <c r="N56" s="164"/>
      <c r="O56" s="382"/>
      <c r="P56" s="382"/>
      <c r="Q56" s="166"/>
      <c r="R56" s="625"/>
      <c r="S56" s="625"/>
      <c r="T56" s="625"/>
      <c r="U56" s="625"/>
      <c r="V56" s="625"/>
      <c r="W56" s="625"/>
      <c r="X56" s="625"/>
      <c r="Y56" s="625"/>
      <c r="Z56" s="625"/>
      <c r="AA56" s="625"/>
      <c r="AB56" s="625"/>
      <c r="AC56" s="625"/>
      <c r="AD56" s="625"/>
      <c r="AE56" s="625"/>
      <c r="AF56" s="625"/>
      <c r="AG56" s="625"/>
      <c r="AH56" s="625"/>
      <c r="AI56" s="382"/>
      <c r="AJ56" s="382"/>
      <c r="AK56" s="330"/>
      <c r="AL56" s="382"/>
      <c r="AM56" s="114"/>
      <c r="AN56" s="114"/>
      <c r="AO56" s="114"/>
      <c r="AP56" s="114"/>
      <c r="AQ56" s="114"/>
      <c r="AR56" s="111"/>
    </row>
    <row r="57" spans="1:259" ht="18.95" customHeight="1" x14ac:dyDescent="0.25">
      <c r="A57" s="527"/>
      <c r="B57" s="80">
        <v>5</v>
      </c>
      <c r="C57" s="621" t="s">
        <v>1015</v>
      </c>
      <c r="D57" s="615"/>
      <c r="E57" s="615"/>
      <c r="F57" s="615"/>
      <c r="G57" s="616"/>
      <c r="H57" s="81">
        <v>0</v>
      </c>
      <c r="I57" s="302" t="s">
        <v>487</v>
      </c>
      <c r="J57" s="159"/>
      <c r="K57" s="303">
        <v>1</v>
      </c>
      <c r="L57" s="304">
        <f t="shared" si="28"/>
        <v>1</v>
      </c>
      <c r="M57" s="598" t="s">
        <v>488</v>
      </c>
      <c r="N57" s="599"/>
      <c r="O57" s="599"/>
      <c r="P57" s="599"/>
      <c r="Q57" s="166"/>
      <c r="R57" s="625"/>
      <c r="S57" s="625"/>
      <c r="T57" s="625"/>
      <c r="U57" s="625"/>
      <c r="V57" s="625"/>
      <c r="W57" s="625"/>
      <c r="X57" s="625"/>
      <c r="Y57" s="625"/>
      <c r="Z57" s="625"/>
      <c r="AA57" s="625"/>
      <c r="AB57" s="625"/>
      <c r="AC57" s="625"/>
      <c r="AD57" s="625"/>
      <c r="AE57" s="625"/>
      <c r="AF57" s="625"/>
      <c r="AG57" s="625"/>
      <c r="AH57" s="625"/>
      <c r="AI57" s="382"/>
      <c r="AJ57" s="382"/>
      <c r="AK57" s="330"/>
      <c r="AL57" s="382"/>
      <c r="AM57" s="114"/>
      <c r="AN57" s="114"/>
      <c r="AO57" s="114"/>
      <c r="AP57" s="114"/>
      <c r="AQ57" s="114"/>
      <c r="AR57" s="111"/>
    </row>
    <row r="58" spans="1:259" ht="18.95" customHeight="1" x14ac:dyDescent="0.25">
      <c r="A58" s="527"/>
      <c r="B58" s="80">
        <v>6</v>
      </c>
      <c r="C58" s="621" t="s">
        <v>1016</v>
      </c>
      <c r="D58" s="615"/>
      <c r="E58" s="615"/>
      <c r="F58" s="615"/>
      <c r="G58" s="616"/>
      <c r="H58" s="81">
        <v>0</v>
      </c>
      <c r="I58" s="302" t="s">
        <v>489</v>
      </c>
      <c r="J58" s="159"/>
      <c r="K58" s="303">
        <v>1</v>
      </c>
      <c r="L58" s="304">
        <f t="shared" si="28"/>
        <v>1</v>
      </c>
      <c r="M58" s="598" t="s">
        <v>490</v>
      </c>
      <c r="N58" s="599"/>
      <c r="O58" s="599"/>
      <c r="P58" s="599"/>
      <c r="Q58" s="599"/>
      <c r="R58" s="599"/>
      <c r="S58" s="599"/>
      <c r="T58" s="599"/>
      <c r="U58" s="599"/>
      <c r="V58" s="118"/>
      <c r="W58" s="380"/>
      <c r="X58" s="380"/>
      <c r="Y58" s="380"/>
      <c r="Z58" s="380"/>
      <c r="AA58" s="380"/>
      <c r="AB58" s="380"/>
      <c r="AC58" s="380"/>
      <c r="AD58" s="380"/>
      <c r="AE58" s="382"/>
      <c r="AF58" s="382"/>
      <c r="AG58" s="382"/>
      <c r="AH58" s="382"/>
      <c r="AI58" s="382"/>
      <c r="AJ58" s="382"/>
      <c r="AK58" s="330"/>
      <c r="AL58" s="382"/>
      <c r="AM58" s="114"/>
      <c r="AN58" s="114"/>
      <c r="AO58" s="114"/>
      <c r="AP58" s="114"/>
      <c r="AQ58" s="114"/>
      <c r="AR58" s="111"/>
    </row>
    <row r="59" spans="1:259" ht="18.95" customHeight="1" thickBot="1" x14ac:dyDescent="0.3">
      <c r="A59" s="527"/>
      <c r="B59" s="82">
        <v>7</v>
      </c>
      <c r="C59" s="613" t="s">
        <v>1017</v>
      </c>
      <c r="D59" s="614"/>
      <c r="E59" s="615"/>
      <c r="F59" s="615"/>
      <c r="G59" s="616"/>
      <c r="H59" s="81">
        <v>0</v>
      </c>
      <c r="I59" s="302" t="s">
        <v>497</v>
      </c>
      <c r="J59" s="159"/>
      <c r="K59" s="303">
        <v>1</v>
      </c>
      <c r="L59" s="304">
        <f t="shared" si="28"/>
        <v>1</v>
      </c>
      <c r="M59" s="598" t="s">
        <v>491</v>
      </c>
      <c r="N59" s="599"/>
      <c r="O59" s="599"/>
      <c r="P59" s="599"/>
      <c r="Q59" s="382"/>
      <c r="R59" s="382"/>
      <c r="S59" s="382"/>
      <c r="T59" s="382"/>
      <c r="U59" s="382"/>
      <c r="V59" s="119"/>
      <c r="W59" s="380"/>
      <c r="X59" s="380"/>
      <c r="Y59" s="380"/>
      <c r="Z59" s="380"/>
      <c r="AA59" s="380"/>
      <c r="AB59" s="380"/>
      <c r="AC59" s="380"/>
      <c r="AD59" s="380"/>
      <c r="AE59" s="382"/>
      <c r="AF59" s="382"/>
      <c r="AG59" s="382"/>
      <c r="AH59" s="382"/>
      <c r="AI59" s="382"/>
      <c r="AJ59" s="382"/>
      <c r="AK59" s="330"/>
      <c r="AL59" s="382"/>
      <c r="AM59" s="114"/>
      <c r="AN59" s="114"/>
      <c r="AO59" s="114"/>
      <c r="AP59" s="114"/>
      <c r="AQ59" s="114"/>
      <c r="AR59" s="111"/>
    </row>
    <row r="60" spans="1:259" ht="18.95" customHeight="1" thickBot="1" x14ac:dyDescent="0.3">
      <c r="A60" s="527"/>
      <c r="B60" s="639" t="s">
        <v>492</v>
      </c>
      <c r="C60" s="640"/>
      <c r="D60" s="86">
        <v>9</v>
      </c>
      <c r="E60" s="124"/>
      <c r="F60" s="713"/>
      <c r="G60" s="713"/>
      <c r="H60" s="714"/>
      <c r="I60" s="302" t="s">
        <v>493</v>
      </c>
      <c r="J60" s="159"/>
      <c r="K60" s="303"/>
      <c r="L60" s="304"/>
      <c r="M60" s="598" t="s">
        <v>494</v>
      </c>
      <c r="N60" s="599"/>
      <c r="O60" s="599"/>
      <c r="P60" s="599"/>
      <c r="Q60" s="380"/>
      <c r="R60" s="380"/>
      <c r="S60" s="380"/>
      <c r="T60" s="380"/>
      <c r="U60" s="380"/>
      <c r="V60" s="118"/>
      <c r="W60" s="380"/>
      <c r="X60" s="380"/>
      <c r="Y60" s="380"/>
      <c r="Z60" s="380"/>
      <c r="AA60" s="380"/>
      <c r="AB60" s="380"/>
      <c r="AC60" s="380"/>
      <c r="AD60" s="380"/>
      <c r="AE60" s="380"/>
      <c r="AF60" s="380"/>
      <c r="AG60" s="380"/>
      <c r="AH60" s="380"/>
      <c r="AI60" s="385"/>
      <c r="AJ60" s="385"/>
      <c r="AK60" s="385"/>
      <c r="AL60" s="385"/>
      <c r="AM60" s="121"/>
      <c r="AN60" s="121"/>
      <c r="AO60" s="121"/>
      <c r="AP60" s="121"/>
      <c r="AQ60" s="107"/>
      <c r="AR60" s="111"/>
    </row>
    <row r="61" spans="1:259" ht="18.95" customHeight="1" x14ac:dyDescent="0.25">
      <c r="A61" s="527"/>
      <c r="B61" s="622" t="s">
        <v>495</v>
      </c>
      <c r="C61" s="623"/>
      <c r="D61" s="637" t="s">
        <v>496</v>
      </c>
      <c r="E61" s="638"/>
      <c r="F61" s="715"/>
      <c r="G61" s="715"/>
      <c r="H61" s="716"/>
      <c r="I61" s="302" t="s">
        <v>497</v>
      </c>
      <c r="J61" s="159"/>
      <c r="K61" s="303">
        <v>1</v>
      </c>
      <c r="L61" s="304">
        <f t="shared" si="28"/>
        <v>1</v>
      </c>
      <c r="M61" s="598" t="s">
        <v>498</v>
      </c>
      <c r="N61" s="599"/>
      <c r="O61" s="599"/>
      <c r="P61" s="599"/>
      <c r="Q61" s="380"/>
      <c r="R61" s="380"/>
      <c r="S61" s="380"/>
      <c r="T61" s="380"/>
      <c r="U61" s="380"/>
      <c r="V61" s="118"/>
      <c r="W61" s="380"/>
      <c r="X61" s="380"/>
      <c r="Y61" s="380"/>
      <c r="Z61" s="380"/>
      <c r="AA61" s="380"/>
      <c r="AB61" s="380"/>
      <c r="AC61" s="380"/>
      <c r="AD61" s="380"/>
      <c r="AE61" s="380"/>
      <c r="AF61" s="380"/>
      <c r="AG61" s="380"/>
      <c r="AH61" s="380"/>
      <c r="AI61" s="385"/>
      <c r="AJ61" s="385"/>
      <c r="AK61" s="385"/>
      <c r="AL61" s="385"/>
      <c r="AM61" s="121"/>
      <c r="AN61" s="121"/>
      <c r="AO61" s="121"/>
      <c r="AP61" s="121"/>
      <c r="AQ61" s="107"/>
      <c r="AR61" s="111"/>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c r="EE61" s="85"/>
      <c r="EF61" s="85"/>
      <c r="EG61" s="85"/>
      <c r="EH61" s="85"/>
      <c r="EI61" s="85"/>
      <c r="EJ61" s="85"/>
      <c r="EK61" s="85"/>
      <c r="EL61" s="85"/>
      <c r="EM61" s="85"/>
      <c r="EN61" s="85"/>
      <c r="EO61" s="85"/>
      <c r="EP61" s="85"/>
      <c r="EQ61" s="85"/>
      <c r="ER61" s="85"/>
      <c r="ES61" s="85"/>
      <c r="ET61" s="85"/>
      <c r="EU61" s="85"/>
      <c r="EV61" s="85"/>
      <c r="EW61" s="85"/>
      <c r="EX61" s="85"/>
      <c r="EY61" s="85"/>
      <c r="EZ61" s="85"/>
      <c r="FA61" s="85"/>
      <c r="FB61" s="85"/>
      <c r="FC61" s="85"/>
      <c r="FD61" s="85"/>
      <c r="FE61" s="85"/>
      <c r="FF61" s="85"/>
      <c r="FG61" s="85"/>
      <c r="FH61" s="85"/>
      <c r="FI61" s="85"/>
      <c r="FJ61" s="85"/>
      <c r="FK61" s="85"/>
      <c r="FL61" s="85"/>
      <c r="FM61" s="85"/>
      <c r="FN61" s="85"/>
      <c r="FO61" s="85"/>
      <c r="FP61" s="85"/>
      <c r="FQ61" s="85"/>
      <c r="FR61" s="85"/>
      <c r="FS61" s="85"/>
      <c r="FT61" s="85"/>
      <c r="FU61" s="85"/>
      <c r="FV61" s="85"/>
      <c r="FW61" s="85"/>
      <c r="FX61" s="85"/>
      <c r="FY61" s="85"/>
      <c r="FZ61" s="85"/>
      <c r="GA61" s="85"/>
      <c r="GB61" s="85"/>
      <c r="GC61" s="85"/>
      <c r="GD61" s="85"/>
      <c r="GE61" s="85"/>
      <c r="GF61" s="85"/>
      <c r="GG61" s="85"/>
      <c r="GH61" s="85"/>
      <c r="GI61" s="85"/>
      <c r="GJ61" s="85"/>
      <c r="GK61" s="85"/>
      <c r="GL61" s="85"/>
      <c r="GM61" s="85"/>
      <c r="GN61" s="85"/>
      <c r="GO61" s="85"/>
      <c r="GP61" s="85"/>
      <c r="GQ61" s="85"/>
      <c r="GR61" s="85"/>
      <c r="GS61" s="85"/>
      <c r="GT61" s="85"/>
      <c r="GU61" s="85"/>
      <c r="GV61" s="85"/>
      <c r="GW61" s="85"/>
      <c r="GX61" s="85"/>
      <c r="GY61" s="85"/>
      <c r="GZ61" s="85"/>
      <c r="HA61" s="85"/>
      <c r="HB61" s="85"/>
      <c r="HC61" s="85"/>
      <c r="HD61" s="85"/>
      <c r="HE61" s="85"/>
      <c r="HF61" s="85"/>
      <c r="HG61" s="85"/>
      <c r="HH61" s="85"/>
      <c r="HI61" s="85"/>
      <c r="HJ61" s="85"/>
      <c r="HK61" s="85"/>
      <c r="HL61" s="85"/>
      <c r="HM61" s="85"/>
      <c r="HN61" s="85"/>
      <c r="HO61" s="85"/>
      <c r="HP61" s="85"/>
      <c r="HQ61" s="85"/>
      <c r="HR61" s="85"/>
      <c r="HS61" s="85"/>
      <c r="HT61" s="85"/>
      <c r="HU61" s="85"/>
      <c r="HV61" s="85"/>
      <c r="HW61" s="85"/>
      <c r="HX61" s="85"/>
      <c r="HY61" s="85"/>
      <c r="HZ61" s="85"/>
      <c r="IA61" s="85"/>
      <c r="IB61" s="85"/>
      <c r="IC61" s="85"/>
      <c r="ID61" s="85"/>
      <c r="IE61" s="85"/>
      <c r="IF61" s="85"/>
      <c r="IG61" s="85"/>
      <c r="IH61" s="85"/>
      <c r="II61" s="85"/>
      <c r="IJ61" s="85"/>
      <c r="IK61" s="85"/>
      <c r="IL61" s="85"/>
      <c r="IM61" s="85"/>
      <c r="IN61" s="85"/>
      <c r="IO61" s="85"/>
      <c r="IP61" s="85"/>
      <c r="IQ61" s="85"/>
      <c r="IR61" s="85"/>
      <c r="IS61" s="85"/>
      <c r="IT61" s="85"/>
      <c r="IU61" s="85"/>
      <c r="IV61" s="85"/>
      <c r="IW61" s="85"/>
      <c r="IX61" s="85"/>
      <c r="IY61" s="85"/>
    </row>
    <row r="62" spans="1:259" ht="18.95" customHeight="1" thickBot="1" x14ac:dyDescent="0.25">
      <c r="A62" s="527"/>
      <c r="B62" s="617" t="s">
        <v>499</v>
      </c>
      <c r="C62" s="618"/>
      <c r="D62" s="629" t="s">
        <v>500</v>
      </c>
      <c r="E62" s="630"/>
      <c r="F62" s="715"/>
      <c r="G62" s="715"/>
      <c r="H62" s="716"/>
      <c r="I62" s="305" t="s">
        <v>474</v>
      </c>
      <c r="J62" s="160"/>
      <c r="K62" s="306">
        <v>100</v>
      </c>
      <c r="L62" s="304">
        <f>K62</f>
        <v>100</v>
      </c>
      <c r="M62" s="619" t="s">
        <v>501</v>
      </c>
      <c r="N62" s="620"/>
      <c r="O62" s="620"/>
      <c r="P62" s="620"/>
      <c r="Q62" s="167"/>
      <c r="R62" s="381"/>
      <c r="S62" s="381"/>
      <c r="T62" s="167"/>
      <c r="U62" s="167"/>
      <c r="V62" s="168"/>
      <c r="W62" s="381"/>
      <c r="X62" s="167"/>
      <c r="Y62" s="167"/>
      <c r="Z62" s="167"/>
      <c r="AA62" s="167"/>
      <c r="AB62" s="167"/>
      <c r="AC62" s="167"/>
      <c r="AD62" s="167"/>
      <c r="AE62" s="167"/>
      <c r="AF62" s="167"/>
      <c r="AG62" s="167"/>
      <c r="AH62" s="167"/>
      <c r="AI62" s="122"/>
      <c r="AJ62" s="107"/>
      <c r="AK62" s="331"/>
      <c r="AL62" s="331"/>
      <c r="AM62" s="121"/>
      <c r="AN62" s="121"/>
      <c r="AO62" s="121"/>
      <c r="AP62" s="121"/>
      <c r="AQ62" s="107"/>
      <c r="AR62" s="111"/>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c r="EN62" s="85"/>
      <c r="EO62" s="85"/>
      <c r="EP62" s="85"/>
      <c r="EQ62" s="85"/>
      <c r="ER62" s="85"/>
      <c r="ES62" s="85"/>
      <c r="ET62" s="85"/>
      <c r="EU62" s="85"/>
      <c r="EV62" s="85"/>
      <c r="EW62" s="85"/>
      <c r="EX62" s="85"/>
      <c r="EY62" s="85"/>
      <c r="EZ62" s="85"/>
      <c r="FA62" s="85"/>
      <c r="FB62" s="85"/>
      <c r="FC62" s="85"/>
      <c r="FD62" s="85"/>
      <c r="FE62" s="85"/>
      <c r="FF62" s="85"/>
      <c r="FG62" s="85"/>
      <c r="FH62" s="85"/>
      <c r="FI62" s="85"/>
      <c r="FJ62" s="85"/>
      <c r="FK62" s="85"/>
      <c r="FL62" s="85"/>
      <c r="FM62" s="85"/>
      <c r="FN62" s="85"/>
      <c r="FO62" s="85"/>
      <c r="FP62" s="85"/>
      <c r="FQ62" s="85"/>
      <c r="FR62" s="85"/>
      <c r="FS62" s="85"/>
      <c r="FT62" s="85"/>
      <c r="FU62" s="85"/>
      <c r="FV62" s="85"/>
      <c r="FW62" s="85"/>
      <c r="FX62" s="85"/>
      <c r="FY62" s="85"/>
      <c r="FZ62" s="85"/>
      <c r="GA62" s="85"/>
      <c r="GB62" s="85"/>
      <c r="GC62" s="85"/>
      <c r="GD62" s="85"/>
      <c r="GE62" s="85"/>
      <c r="GF62" s="85"/>
      <c r="GG62" s="85"/>
      <c r="GH62" s="85"/>
      <c r="GI62" s="85"/>
      <c r="GJ62" s="85"/>
      <c r="GK62" s="85"/>
      <c r="GL62" s="85"/>
      <c r="GM62" s="85"/>
      <c r="GN62" s="85"/>
      <c r="GO62" s="85"/>
      <c r="GP62" s="85"/>
      <c r="GQ62" s="85"/>
      <c r="GR62" s="85"/>
      <c r="GS62" s="85"/>
      <c r="GT62" s="85"/>
      <c r="GU62" s="85"/>
      <c r="GV62" s="85"/>
      <c r="GW62" s="85"/>
      <c r="GX62" s="85"/>
      <c r="GY62" s="85"/>
      <c r="GZ62" s="85"/>
      <c r="HA62" s="85"/>
      <c r="HB62" s="85"/>
      <c r="HC62" s="85"/>
      <c r="HD62" s="85"/>
      <c r="HE62" s="85"/>
      <c r="HF62" s="85"/>
      <c r="HG62" s="85"/>
      <c r="HH62" s="85"/>
      <c r="HI62" s="85"/>
      <c r="HJ62" s="85"/>
      <c r="HK62" s="85"/>
      <c r="HL62" s="85"/>
      <c r="HM62" s="85"/>
      <c r="HN62" s="85"/>
      <c r="HO62" s="85"/>
      <c r="HP62" s="85"/>
      <c r="HQ62" s="85"/>
      <c r="HR62" s="85"/>
      <c r="HS62" s="85"/>
      <c r="HT62" s="85"/>
      <c r="HU62" s="85"/>
      <c r="HV62" s="85"/>
      <c r="HW62" s="85"/>
      <c r="HX62" s="85"/>
      <c r="HY62" s="85"/>
      <c r="HZ62" s="85"/>
      <c r="IA62" s="85"/>
      <c r="IB62" s="85"/>
      <c r="IC62" s="85"/>
      <c r="ID62" s="85"/>
      <c r="IE62" s="85"/>
      <c r="IF62" s="85"/>
      <c r="IG62" s="85"/>
      <c r="IH62" s="85"/>
      <c r="II62" s="85"/>
      <c r="IJ62" s="85"/>
      <c r="IK62" s="85"/>
      <c r="IL62" s="85"/>
      <c r="IM62" s="85"/>
      <c r="IN62" s="85"/>
      <c r="IO62" s="85"/>
      <c r="IP62" s="85"/>
      <c r="IQ62" s="85"/>
      <c r="IR62" s="85"/>
      <c r="IS62" s="85"/>
      <c r="IT62" s="85"/>
      <c r="IU62" s="85"/>
      <c r="IV62" s="85"/>
      <c r="IW62" s="85"/>
      <c r="IX62" s="85"/>
      <c r="IY62" s="85"/>
    </row>
  </sheetData>
  <mergeCells count="388">
    <mergeCell ref="AE1:AF1"/>
    <mergeCell ref="AG1:AH1"/>
    <mergeCell ref="AK1:AL1"/>
    <mergeCell ref="F2:G2"/>
    <mergeCell ref="H2:I2"/>
    <mergeCell ref="O2:P2"/>
    <mergeCell ref="Q2:R2"/>
    <mergeCell ref="AI2:AJ2"/>
    <mergeCell ref="C1:D1"/>
    <mergeCell ref="G1:I1"/>
    <mergeCell ref="K1:N1"/>
    <mergeCell ref="O1:R1"/>
    <mergeCell ref="S1:V1"/>
    <mergeCell ref="W1:AD1"/>
    <mergeCell ref="L3:L4"/>
    <mergeCell ref="M3:M4"/>
    <mergeCell ref="N3:N6"/>
    <mergeCell ref="S3:S4"/>
    <mergeCell ref="T3:T4"/>
    <mergeCell ref="A3:A6"/>
    <mergeCell ref="B3:B6"/>
    <mergeCell ref="C3:C6"/>
    <mergeCell ref="D3:D6"/>
    <mergeCell ref="E3:E6"/>
    <mergeCell ref="J3:J4"/>
    <mergeCell ref="A7:A10"/>
    <mergeCell ref="B7:B10"/>
    <mergeCell ref="C7:C10"/>
    <mergeCell ref="D7:D10"/>
    <mergeCell ref="E7:E10"/>
    <mergeCell ref="J7:J8"/>
    <mergeCell ref="AH3:AH6"/>
    <mergeCell ref="AI3:AJ6"/>
    <mergeCell ref="AK3:AL3"/>
    <mergeCell ref="W4:W6"/>
    <mergeCell ref="J5:J6"/>
    <mergeCell ref="K5:K6"/>
    <mergeCell ref="L5:L6"/>
    <mergeCell ref="M5:M6"/>
    <mergeCell ref="S5:S6"/>
    <mergeCell ref="T5:T6"/>
    <mergeCell ref="U3:U4"/>
    <mergeCell ref="V3:V6"/>
    <mergeCell ref="AD3:AD6"/>
    <mergeCell ref="AE3:AE6"/>
    <mergeCell ref="AF3:AF6"/>
    <mergeCell ref="AG3:AG6"/>
    <mergeCell ref="U5:U6"/>
    <mergeCell ref="K3:K4"/>
    <mergeCell ref="AI7:AJ10"/>
    <mergeCell ref="AK7:AL7"/>
    <mergeCell ref="W8:W10"/>
    <mergeCell ref="AD8:AD10"/>
    <mergeCell ref="J9:J10"/>
    <mergeCell ref="K9:K10"/>
    <mergeCell ref="L9:L10"/>
    <mergeCell ref="M9:M10"/>
    <mergeCell ref="S9:S10"/>
    <mergeCell ref="T9:T10"/>
    <mergeCell ref="U7:U8"/>
    <mergeCell ref="V7:V10"/>
    <mergeCell ref="AE7:AE10"/>
    <mergeCell ref="AF7:AF10"/>
    <mergeCell ref="AG7:AG10"/>
    <mergeCell ref="AH7:AH10"/>
    <mergeCell ref="U9:U10"/>
    <mergeCell ref="K7:K8"/>
    <mergeCell ref="L7:L8"/>
    <mergeCell ref="M7:M8"/>
    <mergeCell ref="N7:N10"/>
    <mergeCell ref="S7:S8"/>
    <mergeCell ref="T7:T8"/>
    <mergeCell ref="L11:L12"/>
    <mergeCell ref="M11:M12"/>
    <mergeCell ref="N11:N14"/>
    <mergeCell ref="S11:S12"/>
    <mergeCell ref="T11:T12"/>
    <mergeCell ref="A11:A14"/>
    <mergeCell ref="B11:B14"/>
    <mergeCell ref="C11:C14"/>
    <mergeCell ref="D11:D14"/>
    <mergeCell ref="E11:E14"/>
    <mergeCell ref="J11:J12"/>
    <mergeCell ref="A15:A18"/>
    <mergeCell ref="B15:B18"/>
    <mergeCell ref="C15:C18"/>
    <mergeCell ref="D15:D18"/>
    <mergeCell ref="E15:E18"/>
    <mergeCell ref="J15:J16"/>
    <mergeCell ref="AI11:AJ14"/>
    <mergeCell ref="AK11:AL11"/>
    <mergeCell ref="W12:W14"/>
    <mergeCell ref="AD12:AD14"/>
    <mergeCell ref="J13:J14"/>
    <mergeCell ref="K13:K14"/>
    <mergeCell ref="L13:L14"/>
    <mergeCell ref="M13:M14"/>
    <mergeCell ref="S13:S14"/>
    <mergeCell ref="T13:T14"/>
    <mergeCell ref="U11:U12"/>
    <mergeCell ref="V11:V14"/>
    <mergeCell ref="AE11:AE14"/>
    <mergeCell ref="AF11:AF14"/>
    <mergeCell ref="AG11:AG14"/>
    <mergeCell ref="AH11:AH14"/>
    <mergeCell ref="U13:U14"/>
    <mergeCell ref="K11:K12"/>
    <mergeCell ref="AI15:AJ18"/>
    <mergeCell ref="AK15:AL15"/>
    <mergeCell ref="W16:W18"/>
    <mergeCell ref="AD16:AD18"/>
    <mergeCell ref="J17:J18"/>
    <mergeCell ref="K17:K18"/>
    <mergeCell ref="L17:L18"/>
    <mergeCell ref="M17:M18"/>
    <mergeCell ref="S17:S18"/>
    <mergeCell ref="T17:T18"/>
    <mergeCell ref="U15:U16"/>
    <mergeCell ref="V15:V18"/>
    <mergeCell ref="AE15:AE18"/>
    <mergeCell ref="AF15:AF18"/>
    <mergeCell ref="AG15:AG18"/>
    <mergeCell ref="AH15:AH18"/>
    <mergeCell ref="U17:U18"/>
    <mergeCell ref="K15:K16"/>
    <mergeCell ref="L15:L16"/>
    <mergeCell ref="M15:M16"/>
    <mergeCell ref="N15:N18"/>
    <mergeCell ref="S15:S16"/>
    <mergeCell ref="T15:T16"/>
    <mergeCell ref="L19:L20"/>
    <mergeCell ref="M19:M20"/>
    <mergeCell ref="N19:N22"/>
    <mergeCell ref="S19:S20"/>
    <mergeCell ref="T19:T20"/>
    <mergeCell ref="A19:A22"/>
    <mergeCell ref="B19:B22"/>
    <mergeCell ref="C19:C22"/>
    <mergeCell ref="D19:D22"/>
    <mergeCell ref="E19:E22"/>
    <mergeCell ref="J19:J20"/>
    <mergeCell ref="A23:A26"/>
    <mergeCell ref="B23:B26"/>
    <mergeCell ref="C23:C26"/>
    <mergeCell ref="D23:D26"/>
    <mergeCell ref="E23:E26"/>
    <mergeCell ref="J23:J24"/>
    <mergeCell ref="AI19:AJ22"/>
    <mergeCell ref="AK19:AL19"/>
    <mergeCell ref="W20:W22"/>
    <mergeCell ref="AD20:AD22"/>
    <mergeCell ref="J21:J22"/>
    <mergeCell ref="K21:K22"/>
    <mergeCell ref="L21:L22"/>
    <mergeCell ref="M21:M22"/>
    <mergeCell ref="S21:S22"/>
    <mergeCell ref="T21:T22"/>
    <mergeCell ref="U19:U20"/>
    <mergeCell ref="V19:V22"/>
    <mergeCell ref="AE19:AE22"/>
    <mergeCell ref="AF19:AF22"/>
    <mergeCell ref="AG19:AG22"/>
    <mergeCell ref="AH19:AH22"/>
    <mergeCell ref="U21:U22"/>
    <mergeCell ref="K19:K20"/>
    <mergeCell ref="AI23:AJ26"/>
    <mergeCell ref="AK23:AL23"/>
    <mergeCell ref="W24:W26"/>
    <mergeCell ref="AD24:AD26"/>
    <mergeCell ref="J25:J26"/>
    <mergeCell ref="K25:K26"/>
    <mergeCell ref="L25:L26"/>
    <mergeCell ref="M25:M26"/>
    <mergeCell ref="S25:S26"/>
    <mergeCell ref="T25:T26"/>
    <mergeCell ref="U23:U24"/>
    <mergeCell ref="V23:V26"/>
    <mergeCell ref="AE23:AE26"/>
    <mergeCell ref="AF23:AF26"/>
    <mergeCell ref="AG23:AG26"/>
    <mergeCell ref="AH23:AH26"/>
    <mergeCell ref="U25:U26"/>
    <mergeCell ref="K23:K24"/>
    <mergeCell ref="L23:L24"/>
    <mergeCell ref="M23:M24"/>
    <mergeCell ref="N23:N26"/>
    <mergeCell ref="S23:S24"/>
    <mergeCell ref="T23:T24"/>
    <mergeCell ref="L27:L28"/>
    <mergeCell ref="M27:M28"/>
    <mergeCell ref="N27:N30"/>
    <mergeCell ref="S27:S28"/>
    <mergeCell ref="T27:T28"/>
    <mergeCell ref="A27:A30"/>
    <mergeCell ref="B27:B30"/>
    <mergeCell ref="C27:C30"/>
    <mergeCell ref="D27:D30"/>
    <mergeCell ref="E27:E30"/>
    <mergeCell ref="J27:J28"/>
    <mergeCell ref="A31:A34"/>
    <mergeCell ref="B31:B34"/>
    <mergeCell ref="C31:C34"/>
    <mergeCell ref="D31:D34"/>
    <mergeCell ref="E31:E34"/>
    <mergeCell ref="J31:J32"/>
    <mergeCell ref="AI27:AJ30"/>
    <mergeCell ref="AK27:AL27"/>
    <mergeCell ref="W28:W30"/>
    <mergeCell ref="AD28:AD30"/>
    <mergeCell ref="J29:J30"/>
    <mergeCell ref="K29:K30"/>
    <mergeCell ref="L29:L30"/>
    <mergeCell ref="M29:M30"/>
    <mergeCell ref="S29:S30"/>
    <mergeCell ref="T29:T30"/>
    <mergeCell ref="U27:U28"/>
    <mergeCell ref="V27:V30"/>
    <mergeCell ref="AE27:AE30"/>
    <mergeCell ref="AF27:AF30"/>
    <mergeCell ref="AG27:AG30"/>
    <mergeCell ref="AH27:AH30"/>
    <mergeCell ref="U29:U30"/>
    <mergeCell ref="K27:K28"/>
    <mergeCell ref="AI31:AJ34"/>
    <mergeCell ref="AK31:AL31"/>
    <mergeCell ref="W32:W34"/>
    <mergeCell ref="AD32:AD34"/>
    <mergeCell ref="J33:J34"/>
    <mergeCell ref="K33:K34"/>
    <mergeCell ref="L33:L34"/>
    <mergeCell ref="M33:M34"/>
    <mergeCell ref="S33:S34"/>
    <mergeCell ref="T33:T34"/>
    <mergeCell ref="U31:U32"/>
    <mergeCell ref="V31:V34"/>
    <mergeCell ref="AE31:AE34"/>
    <mergeCell ref="AF31:AF34"/>
    <mergeCell ref="AG31:AG34"/>
    <mergeCell ref="AH31:AH34"/>
    <mergeCell ref="U33:U34"/>
    <mergeCell ref="K31:K32"/>
    <mergeCell ref="L31:L32"/>
    <mergeCell ref="M31:M32"/>
    <mergeCell ref="N31:N34"/>
    <mergeCell ref="S31:S32"/>
    <mergeCell ref="T31:T32"/>
    <mergeCell ref="L35:L36"/>
    <mergeCell ref="M35:M36"/>
    <mergeCell ref="N35:N38"/>
    <mergeCell ref="S35:S36"/>
    <mergeCell ref="T35:T36"/>
    <mergeCell ref="A35:A38"/>
    <mergeCell ref="B35:B38"/>
    <mergeCell ref="C35:C38"/>
    <mergeCell ref="D35:D38"/>
    <mergeCell ref="E35:E38"/>
    <mergeCell ref="J35:J36"/>
    <mergeCell ref="A39:A42"/>
    <mergeCell ref="B39:B42"/>
    <mergeCell ref="C39:C42"/>
    <mergeCell ref="D39:D42"/>
    <mergeCell ref="E39:E42"/>
    <mergeCell ref="J39:J40"/>
    <mergeCell ref="AI35:AJ38"/>
    <mergeCell ref="AK35:AL35"/>
    <mergeCell ref="W36:W38"/>
    <mergeCell ref="AD36:AD38"/>
    <mergeCell ref="J37:J38"/>
    <mergeCell ref="K37:K38"/>
    <mergeCell ref="L37:L38"/>
    <mergeCell ref="M37:M38"/>
    <mergeCell ref="S37:S38"/>
    <mergeCell ref="T37:T38"/>
    <mergeCell ref="U35:U36"/>
    <mergeCell ref="V35:V38"/>
    <mergeCell ref="AE35:AE38"/>
    <mergeCell ref="AF35:AF38"/>
    <mergeCell ref="AG35:AG38"/>
    <mergeCell ref="AH35:AH38"/>
    <mergeCell ref="U37:U38"/>
    <mergeCell ref="K35:K36"/>
    <mergeCell ref="AI39:AJ42"/>
    <mergeCell ref="AK39:AL39"/>
    <mergeCell ref="W40:W42"/>
    <mergeCell ref="AD40:AD42"/>
    <mergeCell ref="J41:J42"/>
    <mergeCell ref="K41:K42"/>
    <mergeCell ref="L41:L42"/>
    <mergeCell ref="M41:M42"/>
    <mergeCell ref="S41:S42"/>
    <mergeCell ref="T41:T42"/>
    <mergeCell ref="U39:U40"/>
    <mergeCell ref="V39:V42"/>
    <mergeCell ref="AE39:AE42"/>
    <mergeCell ref="AF39:AF42"/>
    <mergeCell ref="AG39:AG42"/>
    <mergeCell ref="AH39:AH42"/>
    <mergeCell ref="U41:U42"/>
    <mergeCell ref="K39:K40"/>
    <mergeCell ref="L39:L40"/>
    <mergeCell ref="M39:M40"/>
    <mergeCell ref="N39:N42"/>
    <mergeCell ref="S39:S40"/>
    <mergeCell ref="T39:T40"/>
    <mergeCell ref="L43:L44"/>
    <mergeCell ref="M43:M44"/>
    <mergeCell ref="N43:N46"/>
    <mergeCell ref="S43:S44"/>
    <mergeCell ref="T43:T44"/>
    <mergeCell ref="A43:A46"/>
    <mergeCell ref="B43:B46"/>
    <mergeCell ref="C43:C46"/>
    <mergeCell ref="D43:D46"/>
    <mergeCell ref="E43:E46"/>
    <mergeCell ref="J43:J44"/>
    <mergeCell ref="A47:A50"/>
    <mergeCell ref="B47:B50"/>
    <mergeCell ref="C47:C50"/>
    <mergeCell ref="D47:D50"/>
    <mergeCell ref="E47:E50"/>
    <mergeCell ref="J47:J48"/>
    <mergeCell ref="AI43:AJ46"/>
    <mergeCell ref="AK43:AL43"/>
    <mergeCell ref="W44:W46"/>
    <mergeCell ref="AD44:AD46"/>
    <mergeCell ref="J45:J46"/>
    <mergeCell ref="K45:K46"/>
    <mergeCell ref="L45:L46"/>
    <mergeCell ref="M45:M46"/>
    <mergeCell ref="S45:S46"/>
    <mergeCell ref="T45:T46"/>
    <mergeCell ref="U43:U44"/>
    <mergeCell ref="V43:V46"/>
    <mergeCell ref="AE43:AE46"/>
    <mergeCell ref="AF43:AF46"/>
    <mergeCell ref="AG43:AG46"/>
    <mergeCell ref="AH43:AH46"/>
    <mergeCell ref="U45:U46"/>
    <mergeCell ref="K43:K44"/>
    <mergeCell ref="AK47:AL47"/>
    <mergeCell ref="W48:W50"/>
    <mergeCell ref="AD48:AD50"/>
    <mergeCell ref="J49:J50"/>
    <mergeCell ref="K49:K50"/>
    <mergeCell ref="L49:L50"/>
    <mergeCell ref="M49:M50"/>
    <mergeCell ref="S49:S50"/>
    <mergeCell ref="T49:T50"/>
    <mergeCell ref="U49:U50"/>
    <mergeCell ref="V47:V50"/>
    <mergeCell ref="AE47:AE50"/>
    <mergeCell ref="AF47:AF50"/>
    <mergeCell ref="AG47:AG50"/>
    <mergeCell ref="AH47:AH50"/>
    <mergeCell ref="AI47:AJ50"/>
    <mergeCell ref="K47:K48"/>
    <mergeCell ref="L47:L48"/>
    <mergeCell ref="N47:N50"/>
    <mergeCell ref="S47:S48"/>
    <mergeCell ref="T47:T48"/>
    <mergeCell ref="U47:U48"/>
    <mergeCell ref="A51:A62"/>
    <mergeCell ref="C52:H52"/>
    <mergeCell ref="I52:L52"/>
    <mergeCell ref="R52:AG52"/>
    <mergeCell ref="C53:G53"/>
    <mergeCell ref="M53:Q53"/>
    <mergeCell ref="R53:AH57"/>
    <mergeCell ref="C54:G54"/>
    <mergeCell ref="M54:P54"/>
    <mergeCell ref="C55:G55"/>
    <mergeCell ref="M62:P62"/>
    <mergeCell ref="C59:G59"/>
    <mergeCell ref="M59:P59"/>
    <mergeCell ref="B60:C60"/>
    <mergeCell ref="F60:H62"/>
    <mergeCell ref="M60:P60"/>
    <mergeCell ref="B61:C61"/>
    <mergeCell ref="D61:E61"/>
    <mergeCell ref="M61:P61"/>
    <mergeCell ref="B62:C62"/>
    <mergeCell ref="D62:E62"/>
    <mergeCell ref="M55:P55"/>
    <mergeCell ref="C56:G56"/>
    <mergeCell ref="C57:G57"/>
    <mergeCell ref="M57:P57"/>
    <mergeCell ref="C58:G58"/>
    <mergeCell ref="M58:U58"/>
  </mergeCells>
  <pageMargins left="0.11811023622047245" right="0.11811023622047245" top="0.15748031496062992" bottom="0.15748031496062992" header="0.31496062992125984" footer="0.31496062992125984"/>
  <pageSetup paperSize="9" scale="4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Y62"/>
  <sheetViews>
    <sheetView view="pageBreakPreview" zoomScale="58" zoomScaleNormal="70" zoomScaleSheetLayoutView="58" workbookViewId="0">
      <selection activeCell="W24" sqref="W24:X26"/>
    </sheetView>
  </sheetViews>
  <sheetFormatPr defaultColWidth="6.59765625" defaultRowHeight="15" x14ac:dyDescent="0.2"/>
  <cols>
    <col min="1" max="1" width="3.296875" style="83" customWidth="1"/>
    <col min="2" max="2" width="12.69921875" style="84" customWidth="1"/>
    <col min="3" max="3" width="4.8984375" style="84" customWidth="1"/>
    <col min="4" max="4" width="4.5" style="84" customWidth="1"/>
    <col min="5" max="5" width="7.296875" style="84" customWidth="1"/>
    <col min="6" max="6" width="4.8984375" style="87" customWidth="1"/>
    <col min="7" max="7" width="15.19921875" style="139" customWidth="1"/>
    <col min="8" max="8" width="4.796875" style="87" customWidth="1"/>
    <col min="9" max="9" width="15.09765625" style="139" customWidth="1"/>
    <col min="10" max="10" width="7.296875" style="139" customWidth="1"/>
    <col min="11" max="13" width="5.19921875" style="87" customWidth="1"/>
    <col min="14" max="14" width="5.19921875" style="165" customWidth="1"/>
    <col min="15" max="15" width="4.8984375" style="87" customWidth="1"/>
    <col min="16" max="16" width="15.09765625" style="139" customWidth="1"/>
    <col min="17" max="17" width="5.09765625" style="87" customWidth="1"/>
    <col min="18" max="18" width="15.19921875" style="139" customWidth="1"/>
    <col min="19" max="21" width="5.19921875" style="87" customWidth="1"/>
    <col min="22" max="22" width="5.19921875" style="88" customWidth="1"/>
    <col min="23" max="29" width="2.796875" style="89" customWidth="1"/>
    <col min="30" max="30" width="5.19921875" style="89" customWidth="1"/>
    <col min="31" max="32" width="5.296875" style="84" customWidth="1"/>
    <col min="33" max="34" width="7.59765625" style="84" customWidth="1"/>
    <col min="35" max="36" width="12.796875" style="84" customWidth="1"/>
    <col min="37" max="38" width="14.69921875" style="84" customWidth="1"/>
    <col min="39" max="43" width="6.59765625" style="111" customWidth="1"/>
    <col min="44" max="259" width="6.59765625" style="84" customWidth="1"/>
    <col min="260" max="16384" width="6.59765625" style="85"/>
  </cols>
  <sheetData>
    <row r="1" spans="1:43" ht="54" customHeight="1" thickBot="1" x14ac:dyDescent="0.25">
      <c r="A1" s="377"/>
      <c r="B1" s="170" t="s">
        <v>449</v>
      </c>
      <c r="C1" s="753"/>
      <c r="D1" s="754"/>
      <c r="E1" s="171" t="s">
        <v>450</v>
      </c>
      <c r="F1" s="172"/>
      <c r="G1" s="588" t="s">
        <v>451</v>
      </c>
      <c r="H1" s="589"/>
      <c r="I1" s="589"/>
      <c r="J1" s="378"/>
      <c r="K1" s="588" t="s">
        <v>452</v>
      </c>
      <c r="L1" s="588"/>
      <c r="M1" s="588"/>
      <c r="N1" s="660"/>
      <c r="O1" s="592" t="s">
        <v>453</v>
      </c>
      <c r="P1" s="593"/>
      <c r="Q1" s="593"/>
      <c r="R1" s="593"/>
      <c r="S1" s="661" t="s">
        <v>454</v>
      </c>
      <c r="T1" s="661"/>
      <c r="U1" s="661"/>
      <c r="V1" s="662"/>
      <c r="W1" s="573" t="s">
        <v>455</v>
      </c>
      <c r="X1" s="574"/>
      <c r="Y1" s="574"/>
      <c r="Z1" s="574"/>
      <c r="AA1" s="574"/>
      <c r="AB1" s="574"/>
      <c r="AC1" s="574"/>
      <c r="AD1" s="575"/>
      <c r="AE1" s="576" t="s">
        <v>456</v>
      </c>
      <c r="AF1" s="577"/>
      <c r="AG1" s="578" t="s">
        <v>457</v>
      </c>
      <c r="AH1" s="579"/>
      <c r="AI1" s="173" t="s">
        <v>1025</v>
      </c>
      <c r="AJ1" s="432"/>
      <c r="AK1" s="741" t="s">
        <v>459</v>
      </c>
      <c r="AL1" s="742"/>
      <c r="AM1" s="121"/>
      <c r="AN1" s="121"/>
      <c r="AO1" s="121"/>
      <c r="AP1" s="121"/>
      <c r="AQ1" s="121"/>
    </row>
    <row r="2" spans="1:43" ht="57.75" customHeight="1" thickBot="1" x14ac:dyDescent="0.25">
      <c r="A2" s="377"/>
      <c r="B2" s="307" t="s">
        <v>1</v>
      </c>
      <c r="C2" s="308" t="s">
        <v>460</v>
      </c>
      <c r="D2" s="309" t="s">
        <v>4</v>
      </c>
      <c r="E2" s="310" t="s">
        <v>461</v>
      </c>
      <c r="F2" s="743" t="s">
        <v>462</v>
      </c>
      <c r="G2" s="744"/>
      <c r="H2" s="745" t="s">
        <v>463</v>
      </c>
      <c r="I2" s="746"/>
      <c r="J2" s="298"/>
      <c r="K2" s="332" t="s">
        <v>464</v>
      </c>
      <c r="L2" s="332" t="s">
        <v>465</v>
      </c>
      <c r="M2" s="332" t="s">
        <v>466</v>
      </c>
      <c r="N2" s="236" t="s">
        <v>467</v>
      </c>
      <c r="O2" s="747" t="s">
        <v>462</v>
      </c>
      <c r="P2" s="748"/>
      <c r="Q2" s="749" t="s">
        <v>463</v>
      </c>
      <c r="R2" s="750"/>
      <c r="S2" s="334" t="s">
        <v>468</v>
      </c>
      <c r="T2" s="334" t="s">
        <v>469</v>
      </c>
      <c r="U2" s="335" t="s">
        <v>470</v>
      </c>
      <c r="V2" s="337" t="s">
        <v>471</v>
      </c>
      <c r="W2" s="311" t="s">
        <v>1022</v>
      </c>
      <c r="X2" s="312">
        <v>1</v>
      </c>
      <c r="Y2" s="312">
        <v>2</v>
      </c>
      <c r="Z2" s="312">
        <v>3</v>
      </c>
      <c r="AA2" s="312">
        <v>4</v>
      </c>
      <c r="AB2" s="312">
        <v>5</v>
      </c>
      <c r="AC2" s="312">
        <v>6</v>
      </c>
      <c r="AD2" s="313" t="s">
        <v>1018</v>
      </c>
      <c r="AE2" s="314" t="s">
        <v>1019</v>
      </c>
      <c r="AF2" s="315" t="s">
        <v>1076</v>
      </c>
      <c r="AG2" s="316" t="s">
        <v>1020</v>
      </c>
      <c r="AH2" s="317" t="s">
        <v>472</v>
      </c>
      <c r="AI2" s="751" t="s">
        <v>458</v>
      </c>
      <c r="AJ2" s="752"/>
      <c r="AK2" s="318" t="s">
        <v>1023</v>
      </c>
      <c r="AL2" s="319" t="s">
        <v>1024</v>
      </c>
      <c r="AM2" s="121"/>
      <c r="AN2" s="121"/>
      <c r="AO2" s="121"/>
      <c r="AP2" s="121"/>
      <c r="AQ2" s="121"/>
    </row>
    <row r="3" spans="1:43" ht="17.25" customHeight="1" x14ac:dyDescent="0.2">
      <c r="A3" s="731">
        <v>1</v>
      </c>
      <c r="B3" s="654" t="str">
        <f>LOOKUP(A3,Team_No,Team_Names_1)</f>
        <v>S-Tur</v>
      </c>
      <c r="C3" s="543" t="str">
        <f>'Boat allocation &amp; OOD'!G4</f>
        <v>H17</v>
      </c>
      <c r="D3" s="561" t="str">
        <f>IF(C3=0,"",LOOKUP(C3,Hobie_No,Sail_No))</f>
        <v>592</v>
      </c>
      <c r="E3" s="534"/>
      <c r="F3" s="175"/>
      <c r="G3" s="176"/>
      <c r="H3" s="177"/>
      <c r="I3" s="176"/>
      <c r="J3" s="561" t="s">
        <v>1047</v>
      </c>
      <c r="K3" s="665"/>
      <c r="L3" s="665"/>
      <c r="M3" s="665"/>
      <c r="N3" s="641">
        <f>SUM(K5:M5)</f>
        <v>0</v>
      </c>
      <c r="O3" s="179"/>
      <c r="P3" s="176"/>
      <c r="Q3" s="180"/>
      <c r="R3" s="176"/>
      <c r="S3" s="690"/>
      <c r="T3" s="690"/>
      <c r="U3" s="690"/>
      <c r="V3" s="695">
        <f>SUM(S5:U6)</f>
        <v>0</v>
      </c>
      <c r="W3" s="182"/>
      <c r="X3" s="183"/>
      <c r="Y3" s="183"/>
      <c r="Z3" s="183"/>
      <c r="AA3" s="183"/>
      <c r="AB3" s="183"/>
      <c r="AC3" s="184"/>
      <c r="AD3" s="738">
        <f>SUM(W4:AC6)</f>
        <v>0</v>
      </c>
      <c r="AE3" s="722">
        <f>N3</f>
        <v>0</v>
      </c>
      <c r="AF3" s="725">
        <f>V3</f>
        <v>0</v>
      </c>
      <c r="AG3" s="728">
        <f>SUM(AD3:AF6)</f>
        <v>0</v>
      </c>
      <c r="AH3" s="704">
        <f t="shared" ref="AH3" si="0">IF(AG3&gt;99,"-",(RANK(AG3,$AG$3:$AG$50,1)))</f>
        <v>1</v>
      </c>
      <c r="AI3" s="707"/>
      <c r="AJ3" s="708"/>
      <c r="AK3" s="717" t="str">
        <f>IF(B3=0,"",LOOKUP(A3,Team_No,Team_Names_2))</f>
        <v>Surfin Turtles</v>
      </c>
      <c r="AL3" s="718"/>
      <c r="AM3" s="121"/>
      <c r="AN3" s="121"/>
      <c r="AO3" s="121"/>
      <c r="AP3" s="121"/>
      <c r="AQ3" s="121"/>
    </row>
    <row r="4" spans="1:43" ht="18" customHeight="1" x14ac:dyDescent="0.25">
      <c r="A4" s="731"/>
      <c r="B4" s="655"/>
      <c r="C4" s="544"/>
      <c r="D4" s="562"/>
      <c r="E4" s="535"/>
      <c r="F4" s="186"/>
      <c r="G4" s="187" t="str">
        <f t="shared" ref="G4:G6" si="1">IF(F4=0,"",LOOKUP(F4,Sailor_No,Sailor_Name))</f>
        <v/>
      </c>
      <c r="H4" s="188"/>
      <c r="I4" s="187" t="str">
        <f>IF(H4=0,"",LOOKUP(H4,[1]Sailors!$A$2:$A$400,[1]Sailors!$C$2:$C$400))</f>
        <v/>
      </c>
      <c r="J4" s="569"/>
      <c r="K4" s="664"/>
      <c r="L4" s="664"/>
      <c r="M4" s="664"/>
      <c r="N4" s="642"/>
      <c r="O4" s="189"/>
      <c r="P4" s="187" t="str">
        <f t="shared" ref="P4:P6" si="2">IF(O4=0,"",LOOKUP(O4,Sailor_No,Sailor_Name))</f>
        <v/>
      </c>
      <c r="Q4" s="190"/>
      <c r="R4" s="187" t="str">
        <f t="shared" ref="R4:R6" si="3">IF(Q4=0,"",LOOKUP(Q4,Sailor_No,Sailor_Name))</f>
        <v/>
      </c>
      <c r="S4" s="691"/>
      <c r="T4" s="691"/>
      <c r="U4" s="691"/>
      <c r="V4" s="696" t="e">
        <f>SUM(#REF!)</f>
        <v>#REF!</v>
      </c>
      <c r="W4" s="546" t="str">
        <f>IF(E3="N",$H$53,IF(E4="Y",0,"-"))</f>
        <v>-</v>
      </c>
      <c r="X4" s="191"/>
      <c r="Y4" s="191"/>
      <c r="Z4" s="191"/>
      <c r="AA4" s="191"/>
      <c r="AB4" s="191"/>
      <c r="AC4" s="192"/>
      <c r="AD4" s="739"/>
      <c r="AE4" s="723"/>
      <c r="AF4" s="726"/>
      <c r="AG4" s="729"/>
      <c r="AH4" s="705"/>
      <c r="AI4" s="709"/>
      <c r="AJ4" s="710"/>
      <c r="AK4" s="320" t="str">
        <f>G4</f>
        <v/>
      </c>
      <c r="AL4" s="321" t="str">
        <f>P4</f>
        <v/>
      </c>
      <c r="AM4" s="121"/>
      <c r="AN4" s="121"/>
      <c r="AO4" s="121"/>
      <c r="AP4" s="121"/>
      <c r="AQ4" s="121"/>
    </row>
    <row r="5" spans="1:43" ht="18" customHeight="1" x14ac:dyDescent="0.25">
      <c r="A5" s="731"/>
      <c r="B5" s="655"/>
      <c r="C5" s="544"/>
      <c r="D5" s="562"/>
      <c r="E5" s="535"/>
      <c r="F5" s="186"/>
      <c r="G5" s="187" t="str">
        <f t="shared" si="1"/>
        <v/>
      </c>
      <c r="H5" s="193"/>
      <c r="I5" s="187" t="str">
        <f t="shared" ref="I5:I6" si="4">IF(H5=0,"",LOOKUP(H5,Sailor_No,Sailor_Name))</f>
        <v/>
      </c>
      <c r="J5" s="567" t="s">
        <v>456</v>
      </c>
      <c r="K5" s="666">
        <f>IF(K3&lt;=15,K3,LOOKUP(K3,$I$53:$I$62,$L$53:$L$62))</f>
        <v>0</v>
      </c>
      <c r="L5" s="666">
        <f>IF(L3&lt;=15,L3,LOOKUP(L3,$I$53:$I$62,$L$53:$L$62))</f>
        <v>0</v>
      </c>
      <c r="M5" s="667">
        <f>IF(M3&lt;=15,M3,LOOKUP(M3,$I$53:$I$62,$L$53:$L$62))</f>
        <v>0</v>
      </c>
      <c r="N5" s="642"/>
      <c r="O5" s="189"/>
      <c r="P5" s="187" t="str">
        <f t="shared" si="2"/>
        <v/>
      </c>
      <c r="Q5" s="190"/>
      <c r="R5" s="187" t="str">
        <f t="shared" si="3"/>
        <v/>
      </c>
      <c r="S5" s="666">
        <f>IF(S3&lt;=15,S3,LOOKUP(S3,$I$53:$I$62,$L$53:$L$62))</f>
        <v>0</v>
      </c>
      <c r="T5" s="666">
        <f>IF(T3&lt;=15,T3,LOOKUP(T3,$I$53:$I$62,$L$53:$L$62))</f>
        <v>0</v>
      </c>
      <c r="U5" s="666">
        <f>IF(U3&lt;=15,U3,LOOKUP(U3,$I$53:$I$62,$L$53:$L$62))</f>
        <v>0</v>
      </c>
      <c r="V5" s="696"/>
      <c r="W5" s="547"/>
      <c r="X5" s="191"/>
      <c r="Y5" s="191"/>
      <c r="Z5" s="191"/>
      <c r="AA5" s="191"/>
      <c r="AB5" s="191"/>
      <c r="AC5" s="192"/>
      <c r="AD5" s="739"/>
      <c r="AE5" s="723"/>
      <c r="AF5" s="726"/>
      <c r="AG5" s="729"/>
      <c r="AH5" s="705"/>
      <c r="AI5" s="709"/>
      <c r="AJ5" s="710"/>
      <c r="AK5" s="322" t="str">
        <f>G5</f>
        <v/>
      </c>
      <c r="AL5" s="323" t="str">
        <f>P5</f>
        <v/>
      </c>
      <c r="AM5" s="121"/>
      <c r="AN5" s="121"/>
      <c r="AO5" s="121"/>
      <c r="AP5" s="121"/>
      <c r="AQ5" s="121"/>
    </row>
    <row r="6" spans="1:43" ht="18" customHeight="1" thickBot="1" x14ac:dyDescent="0.3">
      <c r="A6" s="731"/>
      <c r="B6" s="656"/>
      <c r="C6" s="545"/>
      <c r="D6" s="563"/>
      <c r="E6" s="536"/>
      <c r="F6" s="194"/>
      <c r="G6" s="195" t="str">
        <f t="shared" si="1"/>
        <v/>
      </c>
      <c r="H6" s="196"/>
      <c r="I6" s="195" t="str">
        <f t="shared" si="4"/>
        <v/>
      </c>
      <c r="J6" s="568"/>
      <c r="K6" s="645"/>
      <c r="L6" s="645"/>
      <c r="M6" s="668"/>
      <c r="N6" s="643"/>
      <c r="O6" s="197"/>
      <c r="P6" s="195" t="str">
        <f t="shared" si="2"/>
        <v/>
      </c>
      <c r="Q6" s="198"/>
      <c r="R6" s="195" t="str">
        <f t="shared" si="3"/>
        <v/>
      </c>
      <c r="S6" s="645"/>
      <c r="T6" s="645"/>
      <c r="U6" s="645"/>
      <c r="V6" s="697"/>
      <c r="W6" s="548"/>
      <c r="X6" s="199"/>
      <c r="Y6" s="199"/>
      <c r="Z6" s="199"/>
      <c r="AA6" s="199"/>
      <c r="AB6" s="199"/>
      <c r="AC6" s="200"/>
      <c r="AD6" s="740"/>
      <c r="AE6" s="724"/>
      <c r="AF6" s="727"/>
      <c r="AG6" s="730"/>
      <c r="AH6" s="706"/>
      <c r="AI6" s="711"/>
      <c r="AJ6" s="712"/>
      <c r="AK6" s="324" t="str">
        <f>G6</f>
        <v/>
      </c>
      <c r="AL6" s="325" t="str">
        <f>P6</f>
        <v/>
      </c>
      <c r="AM6" s="121"/>
      <c r="AN6" s="121"/>
      <c r="AO6" s="121"/>
      <c r="AP6" s="121"/>
      <c r="AQ6" s="121"/>
    </row>
    <row r="7" spans="1:43" ht="18" customHeight="1" x14ac:dyDescent="0.2">
      <c r="A7" s="731">
        <v>2</v>
      </c>
      <c r="B7" s="540" t="str">
        <f>LOOKUP(A7,Team_No,Team_Names_1)</f>
        <v>S-Tun</v>
      </c>
      <c r="C7" s="543" t="str">
        <f>'Boat allocation &amp; OOD'!G5</f>
        <v>H18</v>
      </c>
      <c r="D7" s="561" t="str">
        <f>IF(C7=0,"",LOOKUP(C7,Hobie_No,Sail_No))</f>
        <v>297</v>
      </c>
      <c r="E7" s="537"/>
      <c r="F7" s="186"/>
      <c r="G7" s="187"/>
      <c r="H7" s="193"/>
      <c r="I7" s="187"/>
      <c r="J7" s="669" t="s">
        <v>1047</v>
      </c>
      <c r="K7" s="663"/>
      <c r="L7" s="663"/>
      <c r="M7" s="663"/>
      <c r="N7" s="641">
        <f>SUM(K9:M9)</f>
        <v>0</v>
      </c>
      <c r="O7" s="202"/>
      <c r="P7" s="187"/>
      <c r="Q7" s="190"/>
      <c r="R7" s="187"/>
      <c r="S7" s="692"/>
      <c r="T7" s="690"/>
      <c r="U7" s="690"/>
      <c r="V7" s="695">
        <f>SUM(S9:U10)</f>
        <v>0</v>
      </c>
      <c r="W7" s="204"/>
      <c r="X7" s="191"/>
      <c r="Y7" s="191"/>
      <c r="Z7" s="191"/>
      <c r="AA7" s="191"/>
      <c r="AB7" s="191"/>
      <c r="AC7" s="192"/>
      <c r="AD7" s="326"/>
      <c r="AE7" s="722">
        <f>N7</f>
        <v>0</v>
      </c>
      <c r="AF7" s="725">
        <f t="shared" ref="AF7" si="5">V7</f>
        <v>0</v>
      </c>
      <c r="AG7" s="728">
        <f t="shared" ref="AG7" si="6">SUM(AD7:AF10)</f>
        <v>0</v>
      </c>
      <c r="AH7" s="704">
        <f t="shared" ref="AH7" si="7">IF(AG7&gt;99,"-",(RANK(AG7,$AG$3:$AG$50,1)))</f>
        <v>1</v>
      </c>
      <c r="AI7" s="707"/>
      <c r="AJ7" s="708"/>
      <c r="AK7" s="717" t="str">
        <f>IF(B7=0,"",LOOKUP(A7,Team_No,Team_Names_2))</f>
        <v>Surfin Tunas</v>
      </c>
      <c r="AL7" s="718"/>
      <c r="AM7" s="121"/>
      <c r="AN7" s="121"/>
      <c r="AO7" s="121"/>
      <c r="AP7" s="121"/>
      <c r="AQ7" s="121"/>
    </row>
    <row r="8" spans="1:43" ht="18" customHeight="1" x14ac:dyDescent="0.25">
      <c r="A8" s="731"/>
      <c r="B8" s="541"/>
      <c r="C8" s="544"/>
      <c r="D8" s="562"/>
      <c r="E8" s="538"/>
      <c r="F8" s="186"/>
      <c r="G8" s="187" t="str">
        <f>IF(F8=0,"",LOOKUP(F8,Sailor_No,Sailor_Name))</f>
        <v/>
      </c>
      <c r="H8" s="193"/>
      <c r="I8" s="187" t="str">
        <f>IF(H8=0,"",LOOKUP(H8,Sailor_No,Sailor_Name))</f>
        <v/>
      </c>
      <c r="J8" s="569"/>
      <c r="K8" s="664"/>
      <c r="L8" s="664"/>
      <c r="M8" s="664"/>
      <c r="N8" s="642"/>
      <c r="O8" s="202"/>
      <c r="P8" s="187" t="str">
        <f>IF(O8=0,"",LOOKUP(O8,Sailor_No,Sailor_Name))</f>
        <v/>
      </c>
      <c r="Q8" s="190"/>
      <c r="R8" s="187" t="str">
        <f>IF(Q8=0,"",LOOKUP(Q8,Sailor_No,Sailor_Name))</f>
        <v/>
      </c>
      <c r="S8" s="691"/>
      <c r="T8" s="691"/>
      <c r="U8" s="691"/>
      <c r="V8" s="696" t="e">
        <f>SUM(#REF!)</f>
        <v>#REF!</v>
      </c>
      <c r="W8" s="546" t="str">
        <f>IF(E7="N",$H$53,IF(E8="Y",0,"-"))</f>
        <v>-</v>
      </c>
      <c r="X8" s="191"/>
      <c r="Y8" s="191"/>
      <c r="Z8" s="191"/>
      <c r="AA8" s="191"/>
      <c r="AB8" s="191"/>
      <c r="AC8" s="192"/>
      <c r="AD8" s="719">
        <f>SUM(W8:AC10)</f>
        <v>0</v>
      </c>
      <c r="AE8" s="723"/>
      <c r="AF8" s="726"/>
      <c r="AG8" s="729"/>
      <c r="AH8" s="705"/>
      <c r="AI8" s="709"/>
      <c r="AJ8" s="710"/>
      <c r="AK8" s="320" t="str">
        <f>G8</f>
        <v/>
      </c>
      <c r="AL8" s="321" t="str">
        <f>P8</f>
        <v/>
      </c>
      <c r="AM8" s="121"/>
      <c r="AN8" s="121"/>
      <c r="AO8" s="121"/>
      <c r="AP8" s="121"/>
      <c r="AQ8" s="121"/>
    </row>
    <row r="9" spans="1:43" ht="18" customHeight="1" x14ac:dyDescent="0.25">
      <c r="A9" s="731"/>
      <c r="B9" s="541"/>
      <c r="C9" s="544"/>
      <c r="D9" s="562"/>
      <c r="E9" s="538"/>
      <c r="F9" s="186"/>
      <c r="G9" s="187" t="str">
        <f>IF(F9=0,"",LOOKUP(F9,Sailor_No,Sailor_Name))</f>
        <v/>
      </c>
      <c r="H9" s="193"/>
      <c r="I9" s="187" t="str">
        <f>IF(H9=0,"",LOOKUP(H9,Sailor_No,Sailor_Name))</f>
        <v/>
      </c>
      <c r="J9" s="677" t="s">
        <v>456</v>
      </c>
      <c r="K9" s="644">
        <f>IF(K7&lt;=15,K7,LOOKUP(K7,$I$53:$I$62,$L$53:$L$62))</f>
        <v>0</v>
      </c>
      <c r="L9" s="644">
        <f>IF(L7&lt;=15,L7,LOOKUP(L7,$I$53:$I$62,$L$53:$L$62))</f>
        <v>0</v>
      </c>
      <c r="M9" s="678">
        <f>IF(M7&lt;=15,M7,LOOKUP(M7,$I$53:$I$62,$L$53:$L$62))</f>
        <v>0</v>
      </c>
      <c r="N9" s="642"/>
      <c r="O9" s="202"/>
      <c r="P9" s="187" t="str">
        <f>IF(O9=0,"",LOOKUP(O9,Sailor_No,Sailor_Name))</f>
        <v/>
      </c>
      <c r="Q9" s="190"/>
      <c r="R9" s="187" t="str">
        <f>IF(Q9=0,"",LOOKUP(Q9,Sailor_No,Sailor_Name))</f>
        <v/>
      </c>
      <c r="S9" s="666">
        <f>IF(S7&lt;=15,S7,LOOKUP(S7,$I$53:$I$62,$L$53:$L$62))</f>
        <v>0</v>
      </c>
      <c r="T9" s="666">
        <f>IF(T7&lt;=15,T7,LOOKUP(T7,$I$53:$I$62,$L$53:$L$62))</f>
        <v>0</v>
      </c>
      <c r="U9" s="666">
        <f>IF(U7&lt;=15,U7,LOOKUP(U7,$I$53:$I$62,$L$53:$L$62))</f>
        <v>0</v>
      </c>
      <c r="V9" s="696"/>
      <c r="W9" s="547"/>
      <c r="X9" s="191"/>
      <c r="Y9" s="191"/>
      <c r="Z9" s="191"/>
      <c r="AA9" s="191"/>
      <c r="AB9" s="191"/>
      <c r="AC9" s="192"/>
      <c r="AD9" s="720"/>
      <c r="AE9" s="723"/>
      <c r="AF9" s="726"/>
      <c r="AG9" s="729"/>
      <c r="AH9" s="705"/>
      <c r="AI9" s="709"/>
      <c r="AJ9" s="710"/>
      <c r="AK9" s="322" t="str">
        <f>G9</f>
        <v/>
      </c>
      <c r="AL9" s="323" t="str">
        <f>P9</f>
        <v/>
      </c>
      <c r="AM9" s="121"/>
      <c r="AN9" s="121"/>
      <c r="AO9" s="121"/>
      <c r="AP9" s="121"/>
      <c r="AQ9" s="121"/>
    </row>
    <row r="10" spans="1:43" ht="18" customHeight="1" thickBot="1" x14ac:dyDescent="0.3">
      <c r="A10" s="731"/>
      <c r="B10" s="542"/>
      <c r="C10" s="545"/>
      <c r="D10" s="563"/>
      <c r="E10" s="539"/>
      <c r="F10" s="194"/>
      <c r="G10" s="195" t="str">
        <f>IF(F10=0,"",LOOKUP(F10,Sailor_No,Sailor_Name))</f>
        <v/>
      </c>
      <c r="H10" s="196"/>
      <c r="I10" s="195" t="str">
        <f>IF(H10=0,"",LOOKUP(H10,Sailor_No,Sailor_Name))</f>
        <v/>
      </c>
      <c r="J10" s="568"/>
      <c r="K10" s="645"/>
      <c r="L10" s="645"/>
      <c r="M10" s="668"/>
      <c r="N10" s="643"/>
      <c r="O10" s="207"/>
      <c r="P10" s="195" t="str">
        <f>IF(O10=0,"",LOOKUP(O10,Sailor_No,Sailor_Name))</f>
        <v/>
      </c>
      <c r="Q10" s="198"/>
      <c r="R10" s="195" t="str">
        <f>IF(Q10=0,"",LOOKUP(Q10,Sailor_No,Sailor_Name))</f>
        <v/>
      </c>
      <c r="S10" s="645"/>
      <c r="T10" s="645"/>
      <c r="U10" s="645"/>
      <c r="V10" s="697"/>
      <c r="W10" s="548"/>
      <c r="X10" s="199"/>
      <c r="Y10" s="199"/>
      <c r="Z10" s="199"/>
      <c r="AA10" s="199"/>
      <c r="AB10" s="199"/>
      <c r="AC10" s="200"/>
      <c r="AD10" s="734"/>
      <c r="AE10" s="724"/>
      <c r="AF10" s="727"/>
      <c r="AG10" s="730"/>
      <c r="AH10" s="706"/>
      <c r="AI10" s="711"/>
      <c r="AJ10" s="712"/>
      <c r="AK10" s="324" t="str">
        <f>G10</f>
        <v/>
      </c>
      <c r="AL10" s="325" t="str">
        <f>P10</f>
        <v/>
      </c>
      <c r="AM10" s="121"/>
      <c r="AN10" s="121"/>
      <c r="AO10" s="121"/>
      <c r="AP10" s="121"/>
      <c r="AQ10" s="121"/>
    </row>
    <row r="11" spans="1:43" ht="18" customHeight="1" x14ac:dyDescent="0.2">
      <c r="A11" s="731">
        <v>3</v>
      </c>
      <c r="B11" s="657" t="str">
        <f>LOOKUP(A11,Team_No,Team_Names_1)</f>
        <v>16s-1</v>
      </c>
      <c r="C11" s="543" t="str">
        <f>'Boat allocation &amp; OOD'!G6</f>
        <v>H10</v>
      </c>
      <c r="D11" s="561" t="str">
        <f>IF(C11=0,"",LOOKUP(C11,Hobie_No,Sail_No))</f>
        <v>679</v>
      </c>
      <c r="E11" s="537"/>
      <c r="F11" s="186"/>
      <c r="G11" s="187"/>
      <c r="H11" s="193"/>
      <c r="I11" s="187"/>
      <c r="J11" s="561" t="s">
        <v>1047</v>
      </c>
      <c r="K11" s="663"/>
      <c r="L11" s="663"/>
      <c r="M11" s="663"/>
      <c r="N11" s="641">
        <f>SUM(K13:M14)</f>
        <v>0</v>
      </c>
      <c r="O11" s="202"/>
      <c r="P11" s="187"/>
      <c r="Q11" s="190"/>
      <c r="R11" s="187"/>
      <c r="S11" s="690"/>
      <c r="T11" s="690"/>
      <c r="U11" s="690"/>
      <c r="V11" s="695">
        <f>SUM(S13:U14)</f>
        <v>0</v>
      </c>
      <c r="W11" s="204"/>
      <c r="X11" s="191"/>
      <c r="Y11" s="191"/>
      <c r="Z11" s="191"/>
      <c r="AA11" s="191"/>
      <c r="AB11" s="191"/>
      <c r="AC11" s="192"/>
      <c r="AD11" s="326"/>
      <c r="AE11" s="722">
        <f>N11</f>
        <v>0</v>
      </c>
      <c r="AF11" s="725">
        <f t="shared" ref="AF11" si="8">V11</f>
        <v>0</v>
      </c>
      <c r="AG11" s="728">
        <f t="shared" ref="AG11" si="9">SUM(AD11:AF14)</f>
        <v>0</v>
      </c>
      <c r="AH11" s="704">
        <f t="shared" ref="AH11" si="10">IF(AG11&gt;99,"-",(RANK(AG11,$AG$3:$AG$50,1)))</f>
        <v>1</v>
      </c>
      <c r="AI11" s="707"/>
      <c r="AJ11" s="708"/>
      <c r="AK11" s="717" t="str">
        <f>IF(B11=0,"",LOOKUP(A11,Team_No,Team_Names_2))</f>
        <v>16s-1</v>
      </c>
      <c r="AL11" s="718"/>
      <c r="AM11" s="121"/>
      <c r="AN11" s="121"/>
      <c r="AO11" s="121"/>
      <c r="AP11" s="121"/>
      <c r="AQ11" s="121"/>
    </row>
    <row r="12" spans="1:43" ht="18" customHeight="1" x14ac:dyDescent="0.25">
      <c r="A12" s="731"/>
      <c r="B12" s="658"/>
      <c r="C12" s="544"/>
      <c r="D12" s="562"/>
      <c r="E12" s="538"/>
      <c r="F12" s="186"/>
      <c r="G12" s="187" t="str">
        <f>IF(F12=0,"",LOOKUP(F12,Sailor_No,Sailor_Name))</f>
        <v/>
      </c>
      <c r="H12" s="193"/>
      <c r="I12" s="187" t="str">
        <f>IF(H12=0,"",LOOKUP(H12,Sailor_No,Sailor_Name))</f>
        <v/>
      </c>
      <c r="J12" s="569"/>
      <c r="K12" s="664"/>
      <c r="L12" s="664"/>
      <c r="M12" s="664"/>
      <c r="N12" s="642"/>
      <c r="O12" s="202"/>
      <c r="P12" s="187" t="str">
        <f>IF(O12=0,"",LOOKUP(O12,Sailor_No,Sailor_Name))</f>
        <v/>
      </c>
      <c r="Q12" s="190"/>
      <c r="R12" s="187" t="str">
        <f>IF(Q12=0,"",LOOKUP(Q12,Sailor_No,Sailor_Name))</f>
        <v/>
      </c>
      <c r="S12" s="691"/>
      <c r="T12" s="691"/>
      <c r="U12" s="691"/>
      <c r="V12" s="696" t="e">
        <f>SUM(#REF!)</f>
        <v>#REF!</v>
      </c>
      <c r="W12" s="546" t="str">
        <f>IF(E11="N",$H$53,IF(E12="Y",0,"-"))</f>
        <v>-</v>
      </c>
      <c r="X12" s="191"/>
      <c r="Y12" s="191"/>
      <c r="Z12" s="191"/>
      <c r="AA12" s="191"/>
      <c r="AB12" s="191"/>
      <c r="AC12" s="192"/>
      <c r="AD12" s="719">
        <f>SUM(W12:AC14)</f>
        <v>0</v>
      </c>
      <c r="AE12" s="723"/>
      <c r="AF12" s="726"/>
      <c r="AG12" s="729"/>
      <c r="AH12" s="705"/>
      <c r="AI12" s="709"/>
      <c r="AJ12" s="710"/>
      <c r="AK12" s="320" t="str">
        <f>G12</f>
        <v/>
      </c>
      <c r="AL12" s="321" t="str">
        <f>P12</f>
        <v/>
      </c>
      <c r="AM12" s="121"/>
      <c r="AN12" s="121"/>
      <c r="AO12" s="121"/>
      <c r="AP12" s="121"/>
      <c r="AQ12" s="121"/>
    </row>
    <row r="13" spans="1:43" ht="18" customHeight="1" x14ac:dyDescent="0.25">
      <c r="A13" s="731"/>
      <c r="B13" s="658"/>
      <c r="C13" s="544"/>
      <c r="D13" s="562"/>
      <c r="E13" s="538"/>
      <c r="F13" s="186"/>
      <c r="G13" s="187" t="str">
        <f>IF(F13=0,"",LOOKUP(F13,Sailor_No,Sailor_Name))</f>
        <v/>
      </c>
      <c r="H13" s="193"/>
      <c r="I13" s="187" t="str">
        <f>IF(H13=0,"",LOOKUP(H13,Sailor_No,Sailor_Name))</f>
        <v/>
      </c>
      <c r="J13" s="567" t="s">
        <v>456</v>
      </c>
      <c r="K13" s="644">
        <f>IF(K11&lt;=15,K11,LOOKUP(K11,$I$53:$I$62,$L$53:$L$62))</f>
        <v>0</v>
      </c>
      <c r="L13" s="644">
        <f>IF(L11&lt;=15,L11,LOOKUP(L11,$I$53:$I$62,$L$53:$L$62))</f>
        <v>0</v>
      </c>
      <c r="M13" s="678">
        <f>IF(M11&lt;=15,M11,LOOKUP(M11,$I$53:$I$62,$L$53:$L$62))</f>
        <v>0</v>
      </c>
      <c r="N13" s="642"/>
      <c r="O13" s="202"/>
      <c r="P13" s="187" t="str">
        <f>IF(O13=0,"",LOOKUP(O13,Sailor_No,Sailor_Name))</f>
        <v/>
      </c>
      <c r="Q13" s="190"/>
      <c r="R13" s="187" t="str">
        <f>IF(Q13=0,"",LOOKUP(Q13,Sailor_No,Sailor_Name))</f>
        <v/>
      </c>
      <c r="S13" s="666">
        <f>IF(S11&lt;=15,S11,LOOKUP(S11,$I$53:$I$62,$L$53:$L$62))</f>
        <v>0</v>
      </c>
      <c r="T13" s="666">
        <f>IF(T11&lt;=15,T11,LOOKUP(T11,$I$53:$I$62,$L$53:$L$62))</f>
        <v>0</v>
      </c>
      <c r="U13" s="666">
        <f>IF(U11&lt;=15,U11,LOOKUP(U11,$I$53:$I$62,$L$53:$L$62))</f>
        <v>0</v>
      </c>
      <c r="V13" s="696"/>
      <c r="W13" s="547"/>
      <c r="X13" s="191"/>
      <c r="Y13" s="191"/>
      <c r="Z13" s="191"/>
      <c r="AA13" s="191"/>
      <c r="AB13" s="191"/>
      <c r="AC13" s="192"/>
      <c r="AD13" s="720"/>
      <c r="AE13" s="723"/>
      <c r="AF13" s="726"/>
      <c r="AG13" s="729"/>
      <c r="AH13" s="705"/>
      <c r="AI13" s="709"/>
      <c r="AJ13" s="710"/>
      <c r="AK13" s="322" t="str">
        <f>G13</f>
        <v/>
      </c>
      <c r="AL13" s="323" t="str">
        <f>P13</f>
        <v/>
      </c>
      <c r="AM13" s="121"/>
      <c r="AN13" s="121"/>
      <c r="AO13" s="121"/>
      <c r="AP13" s="121"/>
      <c r="AQ13" s="121"/>
    </row>
    <row r="14" spans="1:43" ht="18" customHeight="1" thickBot="1" x14ac:dyDescent="0.3">
      <c r="A14" s="731"/>
      <c r="B14" s="659"/>
      <c r="C14" s="545"/>
      <c r="D14" s="563"/>
      <c r="E14" s="539"/>
      <c r="F14" s="194"/>
      <c r="G14" s="195" t="str">
        <f>IF(F14=0,"",LOOKUP(F14,Sailor_No,Sailor_Name))</f>
        <v/>
      </c>
      <c r="H14" s="196"/>
      <c r="I14" s="195" t="str">
        <f>IF(H14=0,"",LOOKUP(H14,Sailor_No,Sailor_Name))</f>
        <v/>
      </c>
      <c r="J14" s="568"/>
      <c r="K14" s="645"/>
      <c r="L14" s="645"/>
      <c r="M14" s="668"/>
      <c r="N14" s="643"/>
      <c r="O14" s="207"/>
      <c r="P14" s="195" t="str">
        <f>IF(O14=0,"",LOOKUP(O14,Sailor_No,Sailor_Name))</f>
        <v/>
      </c>
      <c r="Q14" s="198"/>
      <c r="R14" s="195" t="str">
        <f>IF(Q14=0,"",LOOKUP(Q14,Sailor_No,Sailor_Name))</f>
        <v/>
      </c>
      <c r="S14" s="645"/>
      <c r="T14" s="645"/>
      <c r="U14" s="645"/>
      <c r="V14" s="697"/>
      <c r="W14" s="548"/>
      <c r="X14" s="199"/>
      <c r="Y14" s="199"/>
      <c r="Z14" s="199"/>
      <c r="AA14" s="199"/>
      <c r="AB14" s="199"/>
      <c r="AC14" s="200"/>
      <c r="AD14" s="734"/>
      <c r="AE14" s="724"/>
      <c r="AF14" s="727"/>
      <c r="AG14" s="730"/>
      <c r="AH14" s="706"/>
      <c r="AI14" s="711"/>
      <c r="AJ14" s="712"/>
      <c r="AK14" s="324" t="str">
        <f>G14</f>
        <v/>
      </c>
      <c r="AL14" s="325" t="str">
        <f>P14</f>
        <v/>
      </c>
      <c r="AM14" s="121"/>
      <c r="AN14" s="121"/>
      <c r="AO14" s="121"/>
      <c r="AP14" s="121"/>
      <c r="AQ14" s="121"/>
    </row>
    <row r="15" spans="1:43" ht="18" customHeight="1" x14ac:dyDescent="0.2">
      <c r="A15" s="731">
        <v>4</v>
      </c>
      <c r="B15" s="648" t="str">
        <f>LOOKUP(A15,Team_No,Team_Names_1)</f>
        <v>16s-2</v>
      </c>
      <c r="C15" s="543" t="str">
        <f>'Boat allocation &amp; OOD'!G7</f>
        <v>H11</v>
      </c>
      <c r="D15" s="561" t="str">
        <f>IF(C15=0,"",LOOKUP(C15,Hobie_No,Sail_No))</f>
        <v>681</v>
      </c>
      <c r="E15" s="537"/>
      <c r="F15" s="186"/>
      <c r="G15" s="187"/>
      <c r="H15" s="193"/>
      <c r="I15" s="187"/>
      <c r="J15" s="561" t="s">
        <v>1047</v>
      </c>
      <c r="K15" s="663"/>
      <c r="L15" s="663"/>
      <c r="M15" s="663"/>
      <c r="N15" s="641">
        <f>SUM(K17:M18)</f>
        <v>0</v>
      </c>
      <c r="O15" s="202"/>
      <c r="P15" s="187"/>
      <c r="Q15" s="190"/>
      <c r="R15" s="187"/>
      <c r="S15" s="690"/>
      <c r="T15" s="690"/>
      <c r="U15" s="690"/>
      <c r="V15" s="695">
        <f>SUM(S17:U18)</f>
        <v>0</v>
      </c>
      <c r="W15" s="204"/>
      <c r="X15" s="191"/>
      <c r="Y15" s="191"/>
      <c r="Z15" s="191"/>
      <c r="AA15" s="191"/>
      <c r="AB15" s="191"/>
      <c r="AC15" s="192"/>
      <c r="AD15" s="326"/>
      <c r="AE15" s="722">
        <f>N15</f>
        <v>0</v>
      </c>
      <c r="AF15" s="725">
        <f t="shared" ref="AF15" si="11">V15</f>
        <v>0</v>
      </c>
      <c r="AG15" s="728">
        <f t="shared" ref="AG15" si="12">SUM(AD15:AF18)</f>
        <v>0</v>
      </c>
      <c r="AH15" s="704">
        <f t="shared" ref="AH15" si="13">IF(AG15&gt;99,"-",(RANK(AG15,$AG$3:$AG$50,1)))</f>
        <v>1</v>
      </c>
      <c r="AI15" s="707"/>
      <c r="AJ15" s="708"/>
      <c r="AK15" s="717" t="str">
        <f>IF(B15=0,"",LOOKUP(A15,Team_No,Team_Names_2))</f>
        <v>16s-2</v>
      </c>
      <c r="AL15" s="718"/>
      <c r="AM15" s="121"/>
      <c r="AN15" s="121"/>
      <c r="AO15" s="121"/>
      <c r="AP15" s="121"/>
      <c r="AQ15" s="121"/>
    </row>
    <row r="16" spans="1:43" ht="18" customHeight="1" x14ac:dyDescent="0.25">
      <c r="A16" s="731"/>
      <c r="B16" s="649"/>
      <c r="C16" s="544"/>
      <c r="D16" s="562"/>
      <c r="E16" s="538"/>
      <c r="F16" s="186"/>
      <c r="G16" s="187" t="str">
        <f>IF(F16=0,"",LOOKUP(F16,Sailor_No,Sailor_Name))</f>
        <v/>
      </c>
      <c r="H16" s="193"/>
      <c r="I16" s="187" t="str">
        <f>IF(H16=0,"",LOOKUP(H16,Sailor_No,Sailor_Name))</f>
        <v/>
      </c>
      <c r="J16" s="569"/>
      <c r="K16" s="664"/>
      <c r="L16" s="664"/>
      <c r="M16" s="664"/>
      <c r="N16" s="642"/>
      <c r="O16" s="202"/>
      <c r="P16" s="187" t="str">
        <f>IF(O16=0,"",LOOKUP(O16,Sailor_No,Sailor_Name))</f>
        <v/>
      </c>
      <c r="Q16" s="190"/>
      <c r="R16" s="187" t="str">
        <f>IF(Q16=0,"",LOOKUP(Q16,Sailor_No,Sailor_Name))</f>
        <v/>
      </c>
      <c r="S16" s="691"/>
      <c r="T16" s="691"/>
      <c r="U16" s="691"/>
      <c r="V16" s="696" t="e">
        <f>SUM(#REF!)</f>
        <v>#REF!</v>
      </c>
      <c r="W16" s="546" t="str">
        <f>IF(E15="N",$H$53,IF(E16="Y",0,"-"))</f>
        <v>-</v>
      </c>
      <c r="X16" s="191"/>
      <c r="Y16" s="191"/>
      <c r="Z16" s="191"/>
      <c r="AA16" s="191"/>
      <c r="AB16" s="191"/>
      <c r="AC16" s="192"/>
      <c r="AD16" s="719">
        <f>SUM(W16:AC18)</f>
        <v>0</v>
      </c>
      <c r="AE16" s="723"/>
      <c r="AF16" s="726"/>
      <c r="AG16" s="729"/>
      <c r="AH16" s="705"/>
      <c r="AI16" s="709"/>
      <c r="AJ16" s="710"/>
      <c r="AK16" s="320" t="str">
        <f>G16</f>
        <v/>
      </c>
      <c r="AL16" s="321" t="str">
        <f>P16</f>
        <v/>
      </c>
      <c r="AM16" s="121"/>
      <c r="AN16" s="121"/>
      <c r="AO16" s="121"/>
      <c r="AP16" s="121"/>
      <c r="AQ16" s="121"/>
    </row>
    <row r="17" spans="1:43" ht="18" customHeight="1" x14ac:dyDescent="0.25">
      <c r="A17" s="731"/>
      <c r="B17" s="649"/>
      <c r="C17" s="544"/>
      <c r="D17" s="562"/>
      <c r="E17" s="538"/>
      <c r="F17" s="186"/>
      <c r="G17" s="187" t="str">
        <f>IF(F17=0,"",LOOKUP(F17,Sailor_No,Sailor_Name))</f>
        <v/>
      </c>
      <c r="H17" s="193"/>
      <c r="I17" s="187" t="str">
        <f>IF(H17=0,"",LOOKUP(H17,Sailor_No,Sailor_Name))</f>
        <v/>
      </c>
      <c r="J17" s="567" t="s">
        <v>456</v>
      </c>
      <c r="K17" s="644">
        <f>IF(K15&lt;=15,K15,LOOKUP(K15,$I$53:$I$62,$L$53:$L$62))</f>
        <v>0</v>
      </c>
      <c r="L17" s="644">
        <f>IF(L15&lt;=15,L15,LOOKUP(L15,$I$53:$I$62,$L$53:$L$62))</f>
        <v>0</v>
      </c>
      <c r="M17" s="678">
        <f>IF(M15&lt;=15,M15,LOOKUP(M15,$I$53:$I$62,$L$53:$L$62))</f>
        <v>0</v>
      </c>
      <c r="N17" s="642"/>
      <c r="O17" s="202"/>
      <c r="P17" s="187" t="str">
        <f>IF(O17=0,"",LOOKUP(O17,Sailor_No,Sailor_Name))</f>
        <v/>
      </c>
      <c r="Q17" s="190"/>
      <c r="R17" s="187" t="str">
        <f>IF(Q17=0,"",LOOKUP(Q17,Sailor_No,Sailor_Name))</f>
        <v/>
      </c>
      <c r="S17" s="666">
        <f>IF(S15&lt;=15,S15,LOOKUP(S15,$I$53:$I$62,$L$53:$L$62))</f>
        <v>0</v>
      </c>
      <c r="T17" s="666">
        <f>IF(T15&lt;=15,T15,LOOKUP(T15,$I$53:$I$62,$L$53:$L$62))</f>
        <v>0</v>
      </c>
      <c r="U17" s="666">
        <f>IF(U15&lt;=15,U15,LOOKUP(U15,$I$53:$I$62,$L$53:$L$62))</f>
        <v>0</v>
      </c>
      <c r="V17" s="696"/>
      <c r="W17" s="547"/>
      <c r="X17" s="191"/>
      <c r="Y17" s="191"/>
      <c r="Z17" s="191"/>
      <c r="AA17" s="191"/>
      <c r="AB17" s="191"/>
      <c r="AC17" s="192"/>
      <c r="AD17" s="720"/>
      <c r="AE17" s="723"/>
      <c r="AF17" s="726"/>
      <c r="AG17" s="729"/>
      <c r="AH17" s="705"/>
      <c r="AI17" s="709"/>
      <c r="AJ17" s="710"/>
      <c r="AK17" s="322" t="str">
        <f>G17</f>
        <v/>
      </c>
      <c r="AL17" s="323" t="str">
        <f>P17</f>
        <v/>
      </c>
      <c r="AM17" s="121"/>
      <c r="AN17" s="121"/>
      <c r="AO17" s="121"/>
      <c r="AP17" s="121"/>
      <c r="AQ17" s="121"/>
    </row>
    <row r="18" spans="1:43" ht="18" customHeight="1" thickBot="1" x14ac:dyDescent="0.3">
      <c r="A18" s="731"/>
      <c r="B18" s="650"/>
      <c r="C18" s="545"/>
      <c r="D18" s="563"/>
      <c r="E18" s="539"/>
      <c r="F18" s="194"/>
      <c r="G18" s="195" t="str">
        <f>IF(F18=0,"",LOOKUP(F18,Sailor_No,Sailor_Name))</f>
        <v/>
      </c>
      <c r="H18" s="196"/>
      <c r="I18" s="195" t="str">
        <f>IF(H18=0,"",LOOKUP(H18,Sailor_No,Sailor_Name))</f>
        <v/>
      </c>
      <c r="J18" s="568"/>
      <c r="K18" s="645"/>
      <c r="L18" s="645"/>
      <c r="M18" s="668"/>
      <c r="N18" s="643"/>
      <c r="O18" s="207"/>
      <c r="P18" s="195" t="str">
        <f>IF(O18=0,"",LOOKUP(O18,Sailor_No,Sailor_Name))</f>
        <v/>
      </c>
      <c r="Q18" s="198"/>
      <c r="R18" s="195" t="str">
        <f>IF(Q18=0,"",LOOKUP(Q18,Sailor_No,Sailor_Name))</f>
        <v/>
      </c>
      <c r="S18" s="645"/>
      <c r="T18" s="645"/>
      <c r="U18" s="645"/>
      <c r="V18" s="697"/>
      <c r="W18" s="548"/>
      <c r="X18" s="191"/>
      <c r="Y18" s="191"/>
      <c r="Z18" s="191"/>
      <c r="AA18" s="191"/>
      <c r="AB18" s="191"/>
      <c r="AC18" s="192"/>
      <c r="AD18" s="733"/>
      <c r="AE18" s="724"/>
      <c r="AF18" s="727"/>
      <c r="AG18" s="730"/>
      <c r="AH18" s="706"/>
      <c r="AI18" s="711"/>
      <c r="AJ18" s="712"/>
      <c r="AK18" s="327" t="str">
        <f>G18</f>
        <v/>
      </c>
      <c r="AL18" s="328" t="str">
        <f>P18</f>
        <v/>
      </c>
      <c r="AM18" s="121"/>
      <c r="AN18" s="121"/>
      <c r="AO18" s="121"/>
      <c r="AP18" s="121"/>
      <c r="AQ18" s="121"/>
    </row>
    <row r="19" spans="1:43" ht="18" customHeight="1" x14ac:dyDescent="0.2">
      <c r="A19" s="731">
        <v>5</v>
      </c>
      <c r="B19" s="651" t="str">
        <f>LOOKUP(A19,Team_No,Team_Names_1)</f>
        <v>16s-3</v>
      </c>
      <c r="C19" s="543" t="str">
        <f>'Boat allocation &amp; OOD'!G8</f>
        <v>H16</v>
      </c>
      <c r="D19" s="561" t="str">
        <f>IF(C19=0,"",LOOKUP(C19,Hobie_No,Sail_No))</f>
        <v>258</v>
      </c>
      <c r="E19" s="537"/>
      <c r="F19" s="210"/>
      <c r="G19" s="211"/>
      <c r="H19" s="212"/>
      <c r="I19" s="211"/>
      <c r="J19" s="646" t="s">
        <v>1047</v>
      </c>
      <c r="K19" s="684"/>
      <c r="L19" s="684"/>
      <c r="M19" s="736"/>
      <c r="N19" s="641">
        <f>SUM(K21:M22)</f>
        <v>0</v>
      </c>
      <c r="O19" s="213"/>
      <c r="P19" s="211"/>
      <c r="Q19" s="214"/>
      <c r="R19" s="211"/>
      <c r="S19" s="690"/>
      <c r="T19" s="690"/>
      <c r="U19" s="690"/>
      <c r="V19" s="695">
        <f>SUM(S21:U22)</f>
        <v>0</v>
      </c>
      <c r="W19" s="216"/>
      <c r="X19" s="217"/>
      <c r="Y19" s="217"/>
      <c r="Z19" s="217"/>
      <c r="AA19" s="217"/>
      <c r="AB19" s="217"/>
      <c r="AC19" s="218"/>
      <c r="AD19" s="329"/>
      <c r="AE19" s="722">
        <f>N19</f>
        <v>0</v>
      </c>
      <c r="AF19" s="725">
        <f t="shared" ref="AF19" si="14">V19</f>
        <v>0</v>
      </c>
      <c r="AG19" s="728">
        <f t="shared" ref="AG19" si="15">SUM(AD19:AF22)</f>
        <v>0</v>
      </c>
      <c r="AH19" s="704">
        <f t="shared" ref="AH19" si="16">IF(AG19&gt;99,"-",(RANK(AG19,$AG$3:$AG$50,1)))</f>
        <v>1</v>
      </c>
      <c r="AI19" s="707"/>
      <c r="AJ19" s="708"/>
      <c r="AK19" s="717" t="str">
        <f>IF(B19=0,"",LOOKUP(A19,Team_No,Team_Names_2))</f>
        <v>16s-3</v>
      </c>
      <c r="AL19" s="718"/>
      <c r="AM19" s="121"/>
      <c r="AN19" s="121"/>
      <c r="AO19" s="121"/>
      <c r="AP19" s="121"/>
      <c r="AQ19" s="121"/>
    </row>
    <row r="20" spans="1:43" ht="18" customHeight="1" x14ac:dyDescent="0.25">
      <c r="A20" s="731"/>
      <c r="B20" s="652"/>
      <c r="C20" s="544"/>
      <c r="D20" s="562"/>
      <c r="E20" s="538"/>
      <c r="F20" s="186"/>
      <c r="G20" s="187" t="str">
        <f>IF(F20=0,"",LOOKUP(F20,Sailor_No,Sailor_Name))</f>
        <v/>
      </c>
      <c r="H20" s="193"/>
      <c r="I20" s="187" t="str">
        <f>IF(H20=0,"",LOOKUP(H20,Sailor_No,Sailor_Name))</f>
        <v/>
      </c>
      <c r="J20" s="647"/>
      <c r="K20" s="685"/>
      <c r="L20" s="685"/>
      <c r="M20" s="737"/>
      <c r="N20" s="642"/>
      <c r="O20" s="202"/>
      <c r="P20" s="187" t="str">
        <f>IF(O20=0,"",LOOKUP(O20,Sailor_No,Sailor_Name))</f>
        <v/>
      </c>
      <c r="Q20" s="190"/>
      <c r="R20" s="187" t="str">
        <f>IF(Q20=0,"",LOOKUP(Q20,Sailor_No,Sailor_Name))</f>
        <v/>
      </c>
      <c r="S20" s="691"/>
      <c r="T20" s="693"/>
      <c r="U20" s="693"/>
      <c r="V20" s="696" t="e">
        <f>SUM(#REF!)</f>
        <v>#REF!</v>
      </c>
      <c r="W20" s="546" t="str">
        <f>IF(E19="N",$H$53,IF(E20="Y",0,"-"))</f>
        <v>-</v>
      </c>
      <c r="X20" s="191"/>
      <c r="Y20" s="191"/>
      <c r="Z20" s="191"/>
      <c r="AA20" s="191"/>
      <c r="AB20" s="191"/>
      <c r="AC20" s="192"/>
      <c r="AD20" s="719">
        <f>SUM(W20:AC22)</f>
        <v>0</v>
      </c>
      <c r="AE20" s="723"/>
      <c r="AF20" s="726"/>
      <c r="AG20" s="729"/>
      <c r="AH20" s="705"/>
      <c r="AI20" s="709"/>
      <c r="AJ20" s="710"/>
      <c r="AK20" s="320" t="str">
        <f>G20</f>
        <v/>
      </c>
      <c r="AL20" s="321" t="str">
        <f>P20</f>
        <v/>
      </c>
      <c r="AM20" s="121"/>
      <c r="AN20" s="121"/>
      <c r="AO20" s="121"/>
      <c r="AP20" s="121"/>
      <c r="AQ20" s="121"/>
    </row>
    <row r="21" spans="1:43" ht="18" customHeight="1" x14ac:dyDescent="0.25">
      <c r="A21" s="731"/>
      <c r="B21" s="652"/>
      <c r="C21" s="544"/>
      <c r="D21" s="562"/>
      <c r="E21" s="538"/>
      <c r="F21" s="186"/>
      <c r="G21" s="187" t="str">
        <f>IF(F21=0,"",LOOKUP(F21,Sailor_No,Sailor_Name))</f>
        <v/>
      </c>
      <c r="H21" s="193"/>
      <c r="I21" s="187" t="str">
        <f>IF(H21=0,"",LOOKUP(H21,Sailor_No,Sailor_Name))</f>
        <v/>
      </c>
      <c r="J21" s="567" t="s">
        <v>456</v>
      </c>
      <c r="K21" s="644">
        <f>IF(K19&lt;=15,K19,LOOKUP(K19,$I$53:$I$62,$L$53:$L$62))</f>
        <v>0</v>
      </c>
      <c r="L21" s="644">
        <f>IF(L19&lt;=15,L19,LOOKUP(L19,$I$53:$I$62,$L$53:$L$62))</f>
        <v>0</v>
      </c>
      <c r="M21" s="678">
        <f>IF(M19&lt;=15,M19,LOOKUP(M19,$I$53:$I$62,$L$53:$L$62))</f>
        <v>0</v>
      </c>
      <c r="N21" s="642"/>
      <c r="O21" s="202"/>
      <c r="P21" s="187" t="str">
        <f>IF(O21=0,"",LOOKUP(O21,Sailor_No,Sailor_Name))</f>
        <v/>
      </c>
      <c r="Q21" s="190"/>
      <c r="R21" s="187" t="str">
        <f>IF(Q21=0,"",LOOKUP(Q21,Sailor_No,Sailor_Name))</f>
        <v/>
      </c>
      <c r="S21" s="666">
        <f>IF(S19&lt;=15,S19,LOOKUP(S19,$I$53:$I$62,$L$53:$L$62))</f>
        <v>0</v>
      </c>
      <c r="T21" s="666">
        <f>IF(T19&lt;=15,T19,LOOKUP(T19,$I$53:$I$62,$L$53:$L$62))</f>
        <v>0</v>
      </c>
      <c r="U21" s="666">
        <f>IF(U19&lt;=15,U19,LOOKUP(U19,$I$53:$I$62,$L$53:$L$62))</f>
        <v>0</v>
      </c>
      <c r="V21" s="696"/>
      <c r="W21" s="547"/>
      <c r="X21" s="191"/>
      <c r="Y21" s="191"/>
      <c r="Z21" s="191"/>
      <c r="AA21" s="191"/>
      <c r="AB21" s="191"/>
      <c r="AC21" s="192"/>
      <c r="AD21" s="720"/>
      <c r="AE21" s="723"/>
      <c r="AF21" s="726"/>
      <c r="AG21" s="729"/>
      <c r="AH21" s="705"/>
      <c r="AI21" s="709"/>
      <c r="AJ21" s="710"/>
      <c r="AK21" s="322" t="str">
        <f>G21</f>
        <v/>
      </c>
      <c r="AL21" s="323" t="str">
        <f>P21</f>
        <v/>
      </c>
      <c r="AM21" s="121"/>
      <c r="AN21" s="121"/>
      <c r="AO21" s="121"/>
      <c r="AP21" s="121"/>
      <c r="AQ21" s="121"/>
    </row>
    <row r="22" spans="1:43" ht="18" customHeight="1" thickBot="1" x14ac:dyDescent="0.3">
      <c r="A22" s="731"/>
      <c r="B22" s="653"/>
      <c r="C22" s="545"/>
      <c r="D22" s="563"/>
      <c r="E22" s="539"/>
      <c r="F22" s="194"/>
      <c r="G22" s="195" t="str">
        <f>IF(F22=0,"",LOOKUP(F22,Sailor_No,Sailor_Name))</f>
        <v/>
      </c>
      <c r="H22" s="196"/>
      <c r="I22" s="195" t="str">
        <f>IF(H22=0,"",LOOKUP(H22,Sailor_No,Sailor_Name))</f>
        <v/>
      </c>
      <c r="J22" s="568"/>
      <c r="K22" s="645"/>
      <c r="L22" s="645"/>
      <c r="M22" s="668"/>
      <c r="N22" s="643"/>
      <c r="O22" s="207"/>
      <c r="P22" s="195" t="str">
        <f>IF(O22=0,"",LOOKUP(O22,Sailor_No,Sailor_Name))</f>
        <v/>
      </c>
      <c r="Q22" s="198"/>
      <c r="R22" s="195" t="str">
        <f>IF(Q22=0,"",LOOKUP(Q22,Sailor_No,Sailor_Name))</f>
        <v/>
      </c>
      <c r="S22" s="645"/>
      <c r="T22" s="645"/>
      <c r="U22" s="645"/>
      <c r="V22" s="697"/>
      <c r="W22" s="548"/>
      <c r="X22" s="191"/>
      <c r="Y22" s="191"/>
      <c r="Z22" s="191"/>
      <c r="AA22" s="191"/>
      <c r="AB22" s="191"/>
      <c r="AC22" s="192"/>
      <c r="AD22" s="733"/>
      <c r="AE22" s="724"/>
      <c r="AF22" s="727"/>
      <c r="AG22" s="730"/>
      <c r="AH22" s="706"/>
      <c r="AI22" s="711"/>
      <c r="AJ22" s="712"/>
      <c r="AK22" s="327" t="str">
        <f>G22</f>
        <v/>
      </c>
      <c r="AL22" s="328" t="str">
        <f>P22</f>
        <v/>
      </c>
      <c r="AM22" s="121"/>
      <c r="AN22" s="121"/>
      <c r="AO22" s="121"/>
      <c r="AP22" s="121"/>
      <c r="AQ22" s="121"/>
    </row>
    <row r="23" spans="1:43" ht="18" customHeight="1" x14ac:dyDescent="0.2">
      <c r="A23" s="731">
        <v>6</v>
      </c>
      <c r="B23" s="549" t="str">
        <f>LOOKUP(A23,Team_No,Team_Names_1)</f>
        <v>Giants</v>
      </c>
      <c r="C23" s="543" t="str">
        <f>'Boat allocation &amp; OOD'!G9</f>
        <v>H13</v>
      </c>
      <c r="D23" s="561" t="str">
        <f>IF(C23=0,"",LOOKUP(C23,Hobie_No,Sail_No))</f>
        <v>658</v>
      </c>
      <c r="E23" s="537"/>
      <c r="F23" s="210"/>
      <c r="G23" s="211"/>
      <c r="H23" s="212"/>
      <c r="I23" s="211"/>
      <c r="J23" s="561" t="s">
        <v>1047</v>
      </c>
      <c r="K23" s="663"/>
      <c r="L23" s="663"/>
      <c r="M23" s="663"/>
      <c r="N23" s="641">
        <f>SUM(K25:M26)</f>
        <v>0</v>
      </c>
      <c r="O23" s="213"/>
      <c r="P23" s="211"/>
      <c r="Q23" s="214"/>
      <c r="R23" s="211"/>
      <c r="S23" s="690"/>
      <c r="T23" s="690"/>
      <c r="U23" s="690"/>
      <c r="V23" s="695">
        <f>SUM(S25:U26)</f>
        <v>0</v>
      </c>
      <c r="W23" s="216"/>
      <c r="X23" s="217"/>
      <c r="Y23" s="217"/>
      <c r="Z23" s="217"/>
      <c r="AA23" s="217"/>
      <c r="AB23" s="217"/>
      <c r="AC23" s="218"/>
      <c r="AD23" s="329"/>
      <c r="AE23" s="722">
        <f>N23</f>
        <v>0</v>
      </c>
      <c r="AF23" s="725">
        <f t="shared" ref="AF23" si="17">V23</f>
        <v>0</v>
      </c>
      <c r="AG23" s="728">
        <f t="shared" ref="AG23" si="18">SUM(AD23:AF26)</f>
        <v>0</v>
      </c>
      <c r="AH23" s="704">
        <f t="shared" ref="AH23" si="19">IF(AG23&gt;99,"-",(RANK(AG23,$AG$3:$AG$50,1)))</f>
        <v>1</v>
      </c>
      <c r="AI23" s="707"/>
      <c r="AJ23" s="708"/>
      <c r="AK23" s="717" t="str">
        <f>IF(B23=0,"",LOOKUP(A23,Team_No,Team_Names_2))</f>
        <v>Giants</v>
      </c>
      <c r="AL23" s="718"/>
      <c r="AM23" s="121"/>
      <c r="AN23" s="121"/>
      <c r="AO23" s="121"/>
      <c r="AP23" s="121"/>
      <c r="AQ23" s="121"/>
    </row>
    <row r="24" spans="1:43" ht="18" customHeight="1" x14ac:dyDescent="0.25">
      <c r="A24" s="731"/>
      <c r="B24" s="550"/>
      <c r="C24" s="544"/>
      <c r="D24" s="562"/>
      <c r="E24" s="538"/>
      <c r="F24" s="186"/>
      <c r="G24" s="187" t="str">
        <f>IF(F24=0,"",LOOKUP(F24,Sailor_No,Sailor_Name))</f>
        <v/>
      </c>
      <c r="H24" s="193"/>
      <c r="I24" s="187" t="str">
        <f>IF(H24=0,"",LOOKUP(H24,Sailor_No,Sailor_Name))</f>
        <v/>
      </c>
      <c r="J24" s="569"/>
      <c r="K24" s="664"/>
      <c r="L24" s="664"/>
      <c r="M24" s="664"/>
      <c r="N24" s="642"/>
      <c r="O24" s="202"/>
      <c r="P24" s="187" t="str">
        <f>IF(O24=0,"",LOOKUP(O24,Sailor_No,Sailor_Name))</f>
        <v/>
      </c>
      <c r="Q24" s="190"/>
      <c r="R24" s="187" t="str">
        <f>IF(Q24=0,"",LOOKUP(Q24,Sailor_No,Sailor_Name))</f>
        <v/>
      </c>
      <c r="S24" s="691"/>
      <c r="T24" s="691"/>
      <c r="U24" s="691"/>
      <c r="V24" s="696" t="e">
        <f>SUM(#REF!)</f>
        <v>#REF!</v>
      </c>
      <c r="W24" s="546" t="str">
        <f>IF(E23="N",$H$53,IF(E24="Y",0,"-"))</f>
        <v>-</v>
      </c>
      <c r="X24" s="191"/>
      <c r="Y24" s="191"/>
      <c r="Z24" s="191"/>
      <c r="AA24" s="191"/>
      <c r="AB24" s="191"/>
      <c r="AC24" s="192"/>
      <c r="AD24" s="719">
        <f>SUM(W24:AC26)</f>
        <v>0</v>
      </c>
      <c r="AE24" s="723"/>
      <c r="AF24" s="726"/>
      <c r="AG24" s="729"/>
      <c r="AH24" s="705"/>
      <c r="AI24" s="709"/>
      <c r="AJ24" s="710"/>
      <c r="AK24" s="320" t="str">
        <f>G24</f>
        <v/>
      </c>
      <c r="AL24" s="321" t="str">
        <f>P24</f>
        <v/>
      </c>
      <c r="AM24" s="121"/>
      <c r="AN24" s="121"/>
      <c r="AO24" s="121"/>
      <c r="AP24" s="121"/>
      <c r="AQ24" s="121"/>
    </row>
    <row r="25" spans="1:43" ht="18" customHeight="1" x14ac:dyDescent="0.25">
      <c r="A25" s="731"/>
      <c r="B25" s="550"/>
      <c r="C25" s="544"/>
      <c r="D25" s="562"/>
      <c r="E25" s="538"/>
      <c r="F25" s="186"/>
      <c r="G25" s="187" t="str">
        <f>IF(F25=0,"",LOOKUP(F25,Sailor_No,Sailor_Name))</f>
        <v/>
      </c>
      <c r="H25" s="193"/>
      <c r="I25" s="187" t="str">
        <f>IF(H25=0,"",LOOKUP(H25,Sailor_No,Sailor_Name))</f>
        <v/>
      </c>
      <c r="J25" s="567" t="s">
        <v>456</v>
      </c>
      <c r="K25" s="644">
        <f>IF(K23&lt;=15,K23,LOOKUP(K23,$I$53:$I$62,$L$53:$L$62))</f>
        <v>0</v>
      </c>
      <c r="L25" s="644">
        <f>IF(L23&lt;=15,L23,LOOKUP(L23,$I$53:$I$62,$L$53:$L$62))</f>
        <v>0</v>
      </c>
      <c r="M25" s="644">
        <f>IF(M23&lt;=15,M23,LOOKUP(M23,$I$53:$I$62,$L$53:$L$62))</f>
        <v>0</v>
      </c>
      <c r="N25" s="642"/>
      <c r="O25" s="202"/>
      <c r="P25" s="187" t="str">
        <f>IF(O25=0,"",LOOKUP(O25,Sailor_No,Sailor_Name))</f>
        <v/>
      </c>
      <c r="Q25" s="190"/>
      <c r="R25" s="187" t="str">
        <f>IF(Q25=0,"",LOOKUP(Q25,Sailor_No,Sailor_Name))</f>
        <v/>
      </c>
      <c r="S25" s="666">
        <f>IF(S23&lt;=15,S23,LOOKUP(S23,$I$53:$I$62,$L$53:$L$62))</f>
        <v>0</v>
      </c>
      <c r="T25" s="666">
        <f>IF(T23&lt;=15,T23,LOOKUP(T23,$I$53:$I$62,$L$53:$L$62))</f>
        <v>0</v>
      </c>
      <c r="U25" s="666">
        <f>IF(U23&lt;=15,U23,LOOKUP(U23,$I$53:$I$62,$L$53:$L$62))</f>
        <v>0</v>
      </c>
      <c r="V25" s="696"/>
      <c r="W25" s="547"/>
      <c r="X25" s="191"/>
      <c r="Y25" s="191"/>
      <c r="Z25" s="191"/>
      <c r="AA25" s="191"/>
      <c r="AB25" s="191"/>
      <c r="AC25" s="192"/>
      <c r="AD25" s="720"/>
      <c r="AE25" s="723"/>
      <c r="AF25" s="726"/>
      <c r="AG25" s="729"/>
      <c r="AH25" s="705"/>
      <c r="AI25" s="709"/>
      <c r="AJ25" s="710"/>
      <c r="AK25" s="322" t="str">
        <f>G25</f>
        <v/>
      </c>
      <c r="AL25" s="323" t="str">
        <f>P25</f>
        <v/>
      </c>
      <c r="AM25" s="121"/>
      <c r="AN25" s="121"/>
      <c r="AO25" s="121"/>
      <c r="AP25" s="121"/>
      <c r="AQ25" s="121"/>
    </row>
    <row r="26" spans="1:43" ht="18" customHeight="1" thickBot="1" x14ac:dyDescent="0.3">
      <c r="A26" s="731"/>
      <c r="B26" s="551"/>
      <c r="C26" s="545"/>
      <c r="D26" s="563"/>
      <c r="E26" s="539"/>
      <c r="F26" s="186"/>
      <c r="G26" s="187" t="str">
        <f>IF(F26=0,"",LOOKUP(F26,Sailor_No,Sailor_Name))</f>
        <v/>
      </c>
      <c r="H26" s="193"/>
      <c r="I26" s="187" t="str">
        <f>IF(H26=0,"",LOOKUP(H26,Sailor_No,Sailor_Name))</f>
        <v/>
      </c>
      <c r="J26" s="568"/>
      <c r="K26" s="645"/>
      <c r="L26" s="645"/>
      <c r="M26" s="645"/>
      <c r="N26" s="643"/>
      <c r="O26" s="202"/>
      <c r="P26" s="187" t="str">
        <f>IF(O26=0,"",LOOKUP(O26,Sailor_No,Sailor_Name))</f>
        <v/>
      </c>
      <c r="Q26" s="190"/>
      <c r="R26" s="187" t="str">
        <f>IF(Q26=0,"",LOOKUP(Q26,Sailor_No,Sailor_Name))</f>
        <v/>
      </c>
      <c r="S26" s="645"/>
      <c r="T26" s="645"/>
      <c r="U26" s="645"/>
      <c r="V26" s="697"/>
      <c r="W26" s="548"/>
      <c r="X26" s="191"/>
      <c r="Y26" s="191"/>
      <c r="Z26" s="191"/>
      <c r="AA26" s="191"/>
      <c r="AB26" s="191"/>
      <c r="AC26" s="192"/>
      <c r="AD26" s="733"/>
      <c r="AE26" s="724"/>
      <c r="AF26" s="727"/>
      <c r="AG26" s="730"/>
      <c r="AH26" s="706"/>
      <c r="AI26" s="711"/>
      <c r="AJ26" s="712"/>
      <c r="AK26" s="327" t="str">
        <f>G26</f>
        <v/>
      </c>
      <c r="AL26" s="328" t="str">
        <f>P26</f>
        <v/>
      </c>
      <c r="AM26" s="121"/>
      <c r="AN26" s="121"/>
      <c r="AO26" s="121"/>
      <c r="AP26" s="121"/>
      <c r="AQ26" s="121"/>
    </row>
    <row r="27" spans="1:43" ht="18" customHeight="1" x14ac:dyDescent="0.2">
      <c r="A27" s="731">
        <v>7</v>
      </c>
      <c r="B27" s="555" t="str">
        <f>LOOKUP(A27,Team_No,Team_Names_1)</f>
        <v>Titans</v>
      </c>
      <c r="C27" s="543" t="str">
        <f>'Boat allocation &amp; OOD'!G10</f>
        <v>H14</v>
      </c>
      <c r="D27" s="561" t="str">
        <f>IF(C27=0,"",LOOKUP(C27,Hobie_No,Sail_No))</f>
        <v>673</v>
      </c>
      <c r="E27" s="534"/>
      <c r="F27" s="210"/>
      <c r="G27" s="211"/>
      <c r="H27" s="212"/>
      <c r="I27" s="211"/>
      <c r="J27" s="561" t="s">
        <v>1047</v>
      </c>
      <c r="K27" s="663"/>
      <c r="L27" s="663"/>
      <c r="M27" s="663"/>
      <c r="N27" s="641">
        <f>SUM(K29:M30)</f>
        <v>0</v>
      </c>
      <c r="O27" s="213"/>
      <c r="P27" s="211"/>
      <c r="Q27" s="214"/>
      <c r="R27" s="211"/>
      <c r="S27" s="692"/>
      <c r="T27" s="692"/>
      <c r="U27" s="692"/>
      <c r="V27" s="695">
        <f>SUM(S29:U30)</f>
        <v>0</v>
      </c>
      <c r="W27" s="216"/>
      <c r="X27" s="217"/>
      <c r="Y27" s="217"/>
      <c r="Z27" s="217"/>
      <c r="AA27" s="217"/>
      <c r="AB27" s="217"/>
      <c r="AC27" s="218"/>
      <c r="AD27" s="329"/>
      <c r="AE27" s="722">
        <f>N27</f>
        <v>0</v>
      </c>
      <c r="AF27" s="725">
        <f t="shared" ref="AF27" si="20">V27</f>
        <v>0</v>
      </c>
      <c r="AG27" s="728">
        <f t="shared" ref="AG27" si="21">SUM(AD27:AF30)</f>
        <v>0</v>
      </c>
      <c r="AH27" s="704">
        <f t="shared" ref="AH27" si="22">IF(AG27&gt;99,"-",(RANK(AG27,$AG$3:$AG$50,1)))</f>
        <v>1</v>
      </c>
      <c r="AI27" s="707"/>
      <c r="AJ27" s="708"/>
      <c r="AK27" s="717" t="str">
        <f>IF(B27=0,"",LOOKUP(A27,Team_No,Team_Names_2))</f>
        <v>Titans</v>
      </c>
      <c r="AL27" s="718"/>
      <c r="AM27" s="121"/>
      <c r="AN27" s="121"/>
      <c r="AO27" s="121"/>
      <c r="AP27" s="121"/>
      <c r="AQ27" s="121"/>
    </row>
    <row r="28" spans="1:43" ht="18" customHeight="1" x14ac:dyDescent="0.25">
      <c r="A28" s="731"/>
      <c r="B28" s="556"/>
      <c r="C28" s="544"/>
      <c r="D28" s="562"/>
      <c r="E28" s="535"/>
      <c r="F28" s="186"/>
      <c r="G28" s="187" t="str">
        <f>IF(F28=0,"",LOOKUP(F28,Sailor_No,Sailor_Name))</f>
        <v/>
      </c>
      <c r="H28" s="193"/>
      <c r="I28" s="187" t="str">
        <f>IF(H28=0,"",LOOKUP(H28,Sailor_No,Sailor_Name))</f>
        <v/>
      </c>
      <c r="J28" s="569"/>
      <c r="K28" s="664"/>
      <c r="L28" s="664"/>
      <c r="M28" s="664"/>
      <c r="N28" s="642"/>
      <c r="O28" s="202"/>
      <c r="P28" s="187" t="str">
        <f>IF(O28=0,"",LOOKUP(O28,Sailor_No,Sailor_Name))</f>
        <v/>
      </c>
      <c r="Q28" s="190"/>
      <c r="R28" s="187" t="str">
        <f>IF(Q28=0,"",LOOKUP(Q28,Sailor_No,Sailor_Name))</f>
        <v/>
      </c>
      <c r="S28" s="691"/>
      <c r="T28" s="691"/>
      <c r="U28" s="691"/>
      <c r="V28" s="696" t="e">
        <f>SUM(#REF!)</f>
        <v>#REF!</v>
      </c>
      <c r="W28" s="546" t="str">
        <f>IF(E27="N",$H$53,IF(E28="Y",0,"-"))</f>
        <v>-</v>
      </c>
      <c r="X28" s="191"/>
      <c r="Y28" s="191"/>
      <c r="Z28" s="191"/>
      <c r="AA28" s="191"/>
      <c r="AB28" s="191"/>
      <c r="AC28" s="192"/>
      <c r="AD28" s="719">
        <f>SUM(W28:AC30)</f>
        <v>0</v>
      </c>
      <c r="AE28" s="723"/>
      <c r="AF28" s="726"/>
      <c r="AG28" s="729"/>
      <c r="AH28" s="705"/>
      <c r="AI28" s="709"/>
      <c r="AJ28" s="710"/>
      <c r="AK28" s="320" t="str">
        <f>G28</f>
        <v/>
      </c>
      <c r="AL28" s="321" t="str">
        <f>P28</f>
        <v/>
      </c>
      <c r="AM28" s="121"/>
      <c r="AN28" s="121"/>
      <c r="AO28" s="121"/>
      <c r="AP28" s="121"/>
      <c r="AQ28" s="121"/>
    </row>
    <row r="29" spans="1:43" ht="18" customHeight="1" x14ac:dyDescent="0.25">
      <c r="A29" s="731"/>
      <c r="B29" s="556"/>
      <c r="C29" s="544"/>
      <c r="D29" s="562"/>
      <c r="E29" s="535"/>
      <c r="F29" s="186"/>
      <c r="G29" s="187" t="str">
        <f>IF(F29=0,"",LOOKUP(F29,Sailor_No,Sailor_Name))</f>
        <v/>
      </c>
      <c r="H29" s="193"/>
      <c r="I29" s="187" t="str">
        <f>IF(H29=0,"",LOOKUP(H29,Sailor_No,Sailor_Name))</f>
        <v/>
      </c>
      <c r="J29" s="567" t="s">
        <v>456</v>
      </c>
      <c r="K29" s="644">
        <f>IF(K27&lt;=15,K27,LOOKUP(K27,$I$53:$I$62,$L$53:$L$62))</f>
        <v>0</v>
      </c>
      <c r="L29" s="644">
        <f>IF(L27&lt;=15,L27,LOOKUP(L27,$I$53:$I$62,$L$53:$L$62))</f>
        <v>0</v>
      </c>
      <c r="M29" s="644">
        <f>IF(M27&lt;=15,M27,LOOKUP(M27,$I$53:$I$62,$L$53:$L$62))</f>
        <v>0</v>
      </c>
      <c r="N29" s="642"/>
      <c r="O29" s="202"/>
      <c r="P29" s="187" t="str">
        <f>IF(O29=0,"",LOOKUP(O29,Sailor_No,Sailor_Name))</f>
        <v/>
      </c>
      <c r="Q29" s="190"/>
      <c r="R29" s="187" t="str">
        <f>IF(Q29=0,"",LOOKUP(Q29,Sailor_No,Sailor_Name))</f>
        <v/>
      </c>
      <c r="S29" s="666">
        <f>IF(S27&lt;=15,S27,LOOKUP(S27,$I$53:$I$62,$L$53:$L$62))</f>
        <v>0</v>
      </c>
      <c r="T29" s="666">
        <f>IF(T27&lt;=15,T27,LOOKUP(T27,$I$53:$I$62,$L$53:$L$62))</f>
        <v>0</v>
      </c>
      <c r="U29" s="666">
        <f>IF(U27&lt;=15,U27,LOOKUP(U27,$I$53:$I$62,$L$53:$L$62))</f>
        <v>0</v>
      </c>
      <c r="V29" s="696"/>
      <c r="W29" s="547"/>
      <c r="X29" s="191"/>
      <c r="Y29" s="191"/>
      <c r="Z29" s="191"/>
      <c r="AA29" s="191"/>
      <c r="AB29" s="191"/>
      <c r="AC29" s="192"/>
      <c r="AD29" s="720"/>
      <c r="AE29" s="723"/>
      <c r="AF29" s="726"/>
      <c r="AG29" s="729"/>
      <c r="AH29" s="705"/>
      <c r="AI29" s="709"/>
      <c r="AJ29" s="710"/>
      <c r="AK29" s="322" t="str">
        <f>G29</f>
        <v/>
      </c>
      <c r="AL29" s="323" t="str">
        <f>P29</f>
        <v/>
      </c>
      <c r="AM29" s="121"/>
      <c r="AN29" s="121"/>
      <c r="AO29" s="121"/>
      <c r="AP29" s="121"/>
      <c r="AQ29" s="121"/>
    </row>
    <row r="30" spans="1:43" ht="18" customHeight="1" thickBot="1" x14ac:dyDescent="0.3">
      <c r="A30" s="731"/>
      <c r="B30" s="557"/>
      <c r="C30" s="545"/>
      <c r="D30" s="563"/>
      <c r="E30" s="536"/>
      <c r="F30" s="186"/>
      <c r="G30" s="187" t="str">
        <f>IF(F30=0,"",LOOKUP(F30,Sailor_No,Sailor_Name))</f>
        <v/>
      </c>
      <c r="H30" s="193"/>
      <c r="I30" s="187" t="str">
        <f>IF(H30=0,"",LOOKUP(H30,Sailor_No,Sailor_Name))</f>
        <v/>
      </c>
      <c r="J30" s="568"/>
      <c r="K30" s="645"/>
      <c r="L30" s="645"/>
      <c r="M30" s="645"/>
      <c r="N30" s="643"/>
      <c r="O30" s="202"/>
      <c r="P30" s="187" t="str">
        <f>IF(O30=0,"",LOOKUP(O30,Sailor_No,Sailor_Name))</f>
        <v/>
      </c>
      <c r="Q30" s="190"/>
      <c r="R30" s="187" t="str">
        <f>IF(Q30=0,"",LOOKUP(Q30,Sailor_No,Sailor_Name))</f>
        <v/>
      </c>
      <c r="S30" s="645"/>
      <c r="T30" s="645"/>
      <c r="U30" s="645"/>
      <c r="V30" s="697"/>
      <c r="W30" s="548"/>
      <c r="X30" s="191"/>
      <c r="Y30" s="191"/>
      <c r="Z30" s="191"/>
      <c r="AA30" s="191"/>
      <c r="AB30" s="191"/>
      <c r="AC30" s="192"/>
      <c r="AD30" s="733"/>
      <c r="AE30" s="724"/>
      <c r="AF30" s="727"/>
      <c r="AG30" s="730"/>
      <c r="AH30" s="706"/>
      <c r="AI30" s="711"/>
      <c r="AJ30" s="712"/>
      <c r="AK30" s="327" t="str">
        <f>G30</f>
        <v/>
      </c>
      <c r="AL30" s="328" t="str">
        <f>P30</f>
        <v/>
      </c>
      <c r="AM30" s="121"/>
      <c r="AN30" s="121"/>
      <c r="AO30" s="121"/>
      <c r="AP30" s="121"/>
      <c r="AQ30" s="121"/>
    </row>
    <row r="31" spans="1:43" ht="18" customHeight="1" x14ac:dyDescent="0.2">
      <c r="A31" s="731">
        <v>8</v>
      </c>
      <c r="B31" s="564" t="str">
        <f>LOOKUP(A31,Team_No,Team_Names_1)</f>
        <v>Aeolus-1</v>
      </c>
      <c r="C31" s="735" t="str">
        <f>'Boat allocation &amp; OOD'!G11</f>
        <v>DD</v>
      </c>
      <c r="D31" s="561">
        <f>IF(C31=0,"",LOOKUP(C31,Hobie_No,Sail_No))</f>
        <v>682</v>
      </c>
      <c r="E31" s="537"/>
      <c r="F31" s="210"/>
      <c r="G31" s="211"/>
      <c r="H31" s="212"/>
      <c r="I31" s="211"/>
      <c r="J31" s="561" t="s">
        <v>1047</v>
      </c>
      <c r="K31" s="663"/>
      <c r="L31" s="663"/>
      <c r="M31" s="663"/>
      <c r="N31" s="641">
        <f>SUM(K33:M34)</f>
        <v>0</v>
      </c>
      <c r="O31" s="213"/>
      <c r="P31" s="211"/>
      <c r="Q31" s="214"/>
      <c r="R31" s="211"/>
      <c r="S31" s="690"/>
      <c r="T31" s="690"/>
      <c r="U31" s="690"/>
      <c r="V31" s="695">
        <f>SUM(S33:U34)</f>
        <v>0</v>
      </c>
      <c r="W31" s="216"/>
      <c r="X31" s="217"/>
      <c r="Y31" s="217"/>
      <c r="Z31" s="217"/>
      <c r="AA31" s="217"/>
      <c r="AB31" s="217"/>
      <c r="AC31" s="218"/>
      <c r="AD31" s="329"/>
      <c r="AE31" s="722">
        <f>N31</f>
        <v>0</v>
      </c>
      <c r="AF31" s="725">
        <f t="shared" ref="AF31" si="23">V31</f>
        <v>0</v>
      </c>
      <c r="AG31" s="728">
        <f t="shared" ref="AG31" si="24">SUM(AD31:AF34)</f>
        <v>0</v>
      </c>
      <c r="AH31" s="704">
        <f t="shared" ref="AH31" si="25">IF(AG31&gt;99,"-",(RANK(AG31,$AG$3:$AG$50,1)))</f>
        <v>1</v>
      </c>
      <c r="AI31" s="707"/>
      <c r="AJ31" s="708"/>
      <c r="AK31" s="717" t="str">
        <f>IF(B31=0,"",LOOKUP(A31,Team_No,Team_Names_2))</f>
        <v>Aeolus-1</v>
      </c>
      <c r="AL31" s="718"/>
      <c r="AM31" s="121"/>
      <c r="AN31" s="121"/>
      <c r="AO31" s="121"/>
      <c r="AP31" s="121"/>
      <c r="AQ31" s="121"/>
    </row>
    <row r="32" spans="1:43" ht="18" customHeight="1" x14ac:dyDescent="0.25">
      <c r="A32" s="731"/>
      <c r="B32" s="565"/>
      <c r="C32" s="544"/>
      <c r="D32" s="562"/>
      <c r="E32" s="538"/>
      <c r="F32" s="186"/>
      <c r="G32" s="187" t="str">
        <f>IF(F32=0,"",LOOKUP(F32,Sailor_No,Sailor_Name))</f>
        <v/>
      </c>
      <c r="H32" s="193"/>
      <c r="I32" s="187" t="str">
        <f>IF(H32=0,"",LOOKUP(H32,Sailor_No,Sailor_Name))</f>
        <v/>
      </c>
      <c r="J32" s="569"/>
      <c r="K32" s="664"/>
      <c r="L32" s="664"/>
      <c r="M32" s="664"/>
      <c r="N32" s="642"/>
      <c r="O32" s="202"/>
      <c r="P32" s="187" t="str">
        <f>IF(O32=0,"",LOOKUP(O32,Sailor_No,Sailor_Name))</f>
        <v/>
      </c>
      <c r="Q32" s="190"/>
      <c r="R32" s="187" t="str">
        <f>IF(Q32=0,"",LOOKUP(Q32,Sailor_No,Sailor_Name))</f>
        <v/>
      </c>
      <c r="S32" s="694"/>
      <c r="T32" s="693"/>
      <c r="U32" s="693"/>
      <c r="V32" s="696" t="e">
        <f>SUM(#REF!)</f>
        <v>#REF!</v>
      </c>
      <c r="W32" s="546" t="str">
        <f>IF(E31="N",$H$53,IF(E32="Y",0,"-"))</f>
        <v>-</v>
      </c>
      <c r="X32" s="191"/>
      <c r="Y32" s="191"/>
      <c r="Z32" s="191"/>
      <c r="AA32" s="191"/>
      <c r="AB32" s="191"/>
      <c r="AC32" s="192"/>
      <c r="AD32" s="719">
        <f>SUM(W32:AC34)</f>
        <v>0</v>
      </c>
      <c r="AE32" s="723"/>
      <c r="AF32" s="726"/>
      <c r="AG32" s="729"/>
      <c r="AH32" s="705"/>
      <c r="AI32" s="709"/>
      <c r="AJ32" s="710"/>
      <c r="AK32" s="320" t="str">
        <f>G32</f>
        <v/>
      </c>
      <c r="AL32" s="321" t="str">
        <f>P32</f>
        <v/>
      </c>
      <c r="AM32" s="121"/>
      <c r="AN32" s="121"/>
      <c r="AO32" s="121"/>
      <c r="AP32" s="121"/>
      <c r="AQ32" s="121"/>
    </row>
    <row r="33" spans="1:43" ht="18" customHeight="1" x14ac:dyDescent="0.25">
      <c r="A33" s="731"/>
      <c r="B33" s="565"/>
      <c r="C33" s="544"/>
      <c r="D33" s="562"/>
      <c r="E33" s="538"/>
      <c r="F33" s="186"/>
      <c r="G33" s="187" t="str">
        <f>IF(F33=0,"",LOOKUP(F33,Sailor_No,Sailor_Name))</f>
        <v/>
      </c>
      <c r="H33" s="193"/>
      <c r="I33" s="187" t="str">
        <f>IF(H33=0,"",LOOKUP(H33,Sailor_No,Sailor_Name))</f>
        <v/>
      </c>
      <c r="J33" s="567" t="s">
        <v>456</v>
      </c>
      <c r="K33" s="644">
        <f>IF(K31&lt;=15,K31,LOOKUP(K31,$I$53:$I$62,$L$53:$L$62))</f>
        <v>0</v>
      </c>
      <c r="L33" s="644">
        <f>IF(L31&lt;=15,L31,LOOKUP(L31,$I$53:$I$62,$L$53:$L$62))</f>
        <v>0</v>
      </c>
      <c r="M33" s="644">
        <f>IF(M31&lt;=15,M31,LOOKUP(M31,$I$53:$I$62,$L$53:$L$62))</f>
        <v>0</v>
      </c>
      <c r="N33" s="642"/>
      <c r="O33" s="202"/>
      <c r="P33" s="187" t="str">
        <f>IF(O33=0,"",LOOKUP(O33,Sailor_No,Sailor_Name))</f>
        <v/>
      </c>
      <c r="Q33" s="190"/>
      <c r="R33" s="187" t="str">
        <f>IF(Q33=0,"",LOOKUP(Q33,Sailor_No,Sailor_Name))</f>
        <v/>
      </c>
      <c r="S33" s="666">
        <f>IF(S31&lt;=15,S31,LOOKUP(S31,$I$53:$I$62,$L$53:$L$62))</f>
        <v>0</v>
      </c>
      <c r="T33" s="666">
        <f>IF(T31&lt;=15,T31,LOOKUP(T31,$I$53:$I$62,$L$53:$L$62))</f>
        <v>0</v>
      </c>
      <c r="U33" s="666">
        <f>IF(U31&lt;=15,U31,LOOKUP(U31,$I$53:$I$62,$L$53:$L$62))</f>
        <v>0</v>
      </c>
      <c r="V33" s="696"/>
      <c r="W33" s="547"/>
      <c r="X33" s="191"/>
      <c r="Y33" s="191"/>
      <c r="Z33" s="191"/>
      <c r="AA33" s="191"/>
      <c r="AB33" s="191"/>
      <c r="AC33" s="192"/>
      <c r="AD33" s="720"/>
      <c r="AE33" s="723"/>
      <c r="AF33" s="726"/>
      <c r="AG33" s="729"/>
      <c r="AH33" s="705"/>
      <c r="AI33" s="709"/>
      <c r="AJ33" s="710"/>
      <c r="AK33" s="322" t="str">
        <f>G33</f>
        <v/>
      </c>
      <c r="AL33" s="323" t="str">
        <f>P33</f>
        <v/>
      </c>
      <c r="AM33" s="121"/>
      <c r="AN33" s="121"/>
      <c r="AO33" s="121"/>
      <c r="AP33" s="121"/>
      <c r="AQ33" s="121"/>
    </row>
    <row r="34" spans="1:43" ht="18" customHeight="1" thickBot="1" x14ac:dyDescent="0.3">
      <c r="A34" s="731"/>
      <c r="B34" s="566"/>
      <c r="C34" s="545"/>
      <c r="D34" s="563"/>
      <c r="E34" s="539"/>
      <c r="F34" s="186"/>
      <c r="G34" s="187" t="str">
        <f>IF(F34=0,"",LOOKUP(F34,Sailor_No,Sailor_Name))</f>
        <v/>
      </c>
      <c r="H34" s="193"/>
      <c r="I34" s="187" t="str">
        <f>IF(H34=0,"",LOOKUP(H34,Sailor_No,Sailor_Name))</f>
        <v/>
      </c>
      <c r="J34" s="568"/>
      <c r="K34" s="645"/>
      <c r="L34" s="645"/>
      <c r="M34" s="645"/>
      <c r="N34" s="643"/>
      <c r="O34" s="202"/>
      <c r="P34" s="187" t="str">
        <f>IF(O34=0,"",LOOKUP(O34,Sailor_No,Sailor_Name))</f>
        <v/>
      </c>
      <c r="Q34" s="190"/>
      <c r="R34" s="187" t="str">
        <f>IF(Q34=0,"",LOOKUP(Q34,Sailor_No,Sailor_Name))</f>
        <v/>
      </c>
      <c r="S34" s="645"/>
      <c r="T34" s="645"/>
      <c r="U34" s="645"/>
      <c r="V34" s="697"/>
      <c r="W34" s="548"/>
      <c r="X34" s="191"/>
      <c r="Y34" s="191"/>
      <c r="Z34" s="191"/>
      <c r="AA34" s="191"/>
      <c r="AB34" s="191"/>
      <c r="AC34" s="192"/>
      <c r="AD34" s="733"/>
      <c r="AE34" s="724"/>
      <c r="AF34" s="727"/>
      <c r="AG34" s="730"/>
      <c r="AH34" s="706"/>
      <c r="AI34" s="711"/>
      <c r="AJ34" s="712"/>
      <c r="AK34" s="327" t="str">
        <f>G34</f>
        <v/>
      </c>
      <c r="AL34" s="328" t="str">
        <f>P34</f>
        <v/>
      </c>
      <c r="AM34" s="121"/>
      <c r="AN34" s="121"/>
      <c r="AO34" s="121"/>
      <c r="AP34" s="121"/>
      <c r="AQ34" s="121"/>
    </row>
    <row r="35" spans="1:43" ht="18" customHeight="1" x14ac:dyDescent="0.2">
      <c r="A35" s="731">
        <v>9</v>
      </c>
      <c r="B35" s="564" t="str">
        <f>LOOKUP(A35,Team_No,Team_Names_1)</f>
        <v>Aeolus-2</v>
      </c>
      <c r="C35" s="543" t="str">
        <f>'Boat allocation &amp; OOD'!G12</f>
        <v>H15</v>
      </c>
      <c r="D35" s="561" t="str">
        <f>IF(C35=0,"",LOOKUP(C35,Hobie_No,Sail_No))</f>
        <v>042</v>
      </c>
      <c r="E35" s="537"/>
      <c r="F35" s="210"/>
      <c r="G35" s="211"/>
      <c r="H35" s="212"/>
      <c r="I35" s="211"/>
      <c r="J35" s="561" t="s">
        <v>1047</v>
      </c>
      <c r="K35" s="688"/>
      <c r="L35" s="688"/>
      <c r="M35" s="689"/>
      <c r="N35" s="641">
        <f>SUM(K37:M38)</f>
        <v>0</v>
      </c>
      <c r="O35" s="213"/>
      <c r="P35" s="211"/>
      <c r="Q35" s="214"/>
      <c r="R35" s="211"/>
      <c r="S35" s="690"/>
      <c r="T35" s="690"/>
      <c r="U35" s="690"/>
      <c r="V35" s="695">
        <f>SUM(S37:U38)</f>
        <v>0</v>
      </c>
      <c r="W35" s="216"/>
      <c r="X35" s="217"/>
      <c r="Y35" s="217"/>
      <c r="Z35" s="217"/>
      <c r="AA35" s="217"/>
      <c r="AB35" s="217"/>
      <c r="AC35" s="218"/>
      <c r="AD35" s="329"/>
      <c r="AE35" s="722">
        <f>N35</f>
        <v>0</v>
      </c>
      <c r="AF35" s="725">
        <f t="shared" ref="AF35" si="26">V35</f>
        <v>0</v>
      </c>
      <c r="AG35" s="728">
        <f t="shared" ref="AG35" si="27">SUM(AD35:AF38)</f>
        <v>0</v>
      </c>
      <c r="AH35" s="704">
        <f>IF(AG35&gt;99,"-",(RANK(AG35,$AG$3:$AG$50,1)))</f>
        <v>1</v>
      </c>
      <c r="AI35" s="707"/>
      <c r="AJ35" s="708"/>
      <c r="AK35" s="717" t="str">
        <f>IF(B35=0,"",LOOKUP(A35,Team_No,Team_Names_2))</f>
        <v>Aeolus-2</v>
      </c>
      <c r="AL35" s="718"/>
      <c r="AM35" s="121"/>
      <c r="AN35" s="121"/>
      <c r="AO35" s="121"/>
      <c r="AP35" s="121"/>
      <c r="AQ35" s="121"/>
    </row>
    <row r="36" spans="1:43" ht="18" customHeight="1" x14ac:dyDescent="0.25">
      <c r="A36" s="731"/>
      <c r="B36" s="565"/>
      <c r="C36" s="544"/>
      <c r="D36" s="562"/>
      <c r="E36" s="538"/>
      <c r="F36" s="186"/>
      <c r="G36" s="187" t="str">
        <f>IF(F36=0,"",LOOKUP(F36,Sailor_No,Sailor_Name))</f>
        <v/>
      </c>
      <c r="H36" s="193"/>
      <c r="I36" s="187" t="str">
        <f>IF(H36=0,"",LOOKUP(H36,Sailor_No,Sailor_Name))</f>
        <v/>
      </c>
      <c r="J36" s="569"/>
      <c r="K36" s="681"/>
      <c r="L36" s="681"/>
      <c r="M36" s="683"/>
      <c r="N36" s="642"/>
      <c r="O36" s="202"/>
      <c r="P36" s="187" t="str">
        <f>IF(O36=0,"",LOOKUP(O36,Sailor_No,Sailor_Name))</f>
        <v/>
      </c>
      <c r="Q36" s="190"/>
      <c r="R36" s="187" t="str">
        <f>IF(Q36=0,"",LOOKUP(Q36,Sailor_No,Sailor_Name))</f>
        <v/>
      </c>
      <c r="S36" s="691"/>
      <c r="T36" s="691"/>
      <c r="U36" s="691"/>
      <c r="V36" s="696" t="e">
        <f>SUM(#REF!)</f>
        <v>#REF!</v>
      </c>
      <c r="W36" s="546" t="str">
        <f>IF(E35="N",$H$53,IF(E36="Y",0,"-"))</f>
        <v>-</v>
      </c>
      <c r="X36" s="191"/>
      <c r="Y36" s="191"/>
      <c r="Z36" s="191"/>
      <c r="AA36" s="191"/>
      <c r="AB36" s="191"/>
      <c r="AC36" s="192"/>
      <c r="AD36" s="719">
        <f>SUM(W36:AC38)</f>
        <v>0</v>
      </c>
      <c r="AE36" s="723"/>
      <c r="AF36" s="726"/>
      <c r="AG36" s="729"/>
      <c r="AH36" s="705"/>
      <c r="AI36" s="709"/>
      <c r="AJ36" s="710"/>
      <c r="AK36" s="320" t="str">
        <f>G36</f>
        <v/>
      </c>
      <c r="AL36" s="321" t="str">
        <f>P36</f>
        <v/>
      </c>
      <c r="AM36" s="121"/>
      <c r="AN36" s="121"/>
      <c r="AO36" s="121"/>
      <c r="AP36" s="121"/>
      <c r="AQ36" s="121"/>
    </row>
    <row r="37" spans="1:43" ht="18" customHeight="1" x14ac:dyDescent="0.25">
      <c r="A37" s="731"/>
      <c r="B37" s="565"/>
      <c r="C37" s="544"/>
      <c r="D37" s="562"/>
      <c r="E37" s="538"/>
      <c r="F37" s="186"/>
      <c r="G37" s="187" t="str">
        <f>IF(F37=0,"",LOOKUP(F37,Sailor_No,Sailor_Name))</f>
        <v/>
      </c>
      <c r="H37" s="193"/>
      <c r="I37" s="187" t="str">
        <f>IF(H37=0,"",LOOKUP(H37,Sailor_No,Sailor_Name))</f>
        <v/>
      </c>
      <c r="J37" s="567" t="s">
        <v>456</v>
      </c>
      <c r="K37" s="644">
        <f>IF(K35&lt;=15,K35,LOOKUP(K35,$I$53:$I$62,$L$53:$L$62))</f>
        <v>0</v>
      </c>
      <c r="L37" s="644">
        <f>IF(L35&lt;=15,L35,LOOKUP(L35,$I$53:$I$62,$L$53:$L$62))</f>
        <v>0</v>
      </c>
      <c r="M37" s="678">
        <f>IF(M35&lt;=15,M35,LOOKUP(M35,$I$53:$I$62,$L$53:$L$62))</f>
        <v>0</v>
      </c>
      <c r="N37" s="642"/>
      <c r="O37" s="202"/>
      <c r="P37" s="187" t="str">
        <f>IF(O37=0,"",LOOKUP(O37,Sailor_No,Sailor_Name))</f>
        <v/>
      </c>
      <c r="Q37" s="190"/>
      <c r="R37" s="187" t="str">
        <f>IF(Q37=0,"",LOOKUP(Q37,Sailor_No,Sailor_Name))</f>
        <v/>
      </c>
      <c r="S37" s="666">
        <f>IF(S35&lt;=15,S35,LOOKUP(S35,$I$53:$I$62,$L$53:$L$62))</f>
        <v>0</v>
      </c>
      <c r="T37" s="666">
        <f>IF(T35&lt;=15,T35,LOOKUP(T35,$I$53:$I$62,$L$53:$L$62))</f>
        <v>0</v>
      </c>
      <c r="U37" s="666">
        <f>IF(U35&lt;=15,U35,LOOKUP(U35,$I$53:$I$62,$L$53:$L$62))</f>
        <v>0</v>
      </c>
      <c r="V37" s="696"/>
      <c r="W37" s="547"/>
      <c r="X37" s="191"/>
      <c r="Y37" s="191"/>
      <c r="Z37" s="191"/>
      <c r="AA37" s="191"/>
      <c r="AB37" s="191"/>
      <c r="AC37" s="192"/>
      <c r="AD37" s="720"/>
      <c r="AE37" s="723"/>
      <c r="AF37" s="726"/>
      <c r="AG37" s="729"/>
      <c r="AH37" s="705"/>
      <c r="AI37" s="709"/>
      <c r="AJ37" s="710"/>
      <c r="AK37" s="322" t="str">
        <f>G37</f>
        <v/>
      </c>
      <c r="AL37" s="323" t="str">
        <f>P37</f>
        <v/>
      </c>
      <c r="AM37" s="121"/>
      <c r="AN37" s="121"/>
      <c r="AO37" s="121"/>
      <c r="AP37" s="121"/>
      <c r="AQ37" s="121"/>
    </row>
    <row r="38" spans="1:43" ht="18" customHeight="1" thickBot="1" x14ac:dyDescent="0.3">
      <c r="A38" s="731"/>
      <c r="B38" s="566"/>
      <c r="C38" s="545"/>
      <c r="D38" s="563"/>
      <c r="E38" s="539"/>
      <c r="F38" s="186"/>
      <c r="G38" s="187" t="str">
        <f>IF(F38=0,"",LOOKUP(F38,Sailor_No,Sailor_Name))</f>
        <v/>
      </c>
      <c r="H38" s="193"/>
      <c r="I38" s="187" t="str">
        <f>IF(H38=0,"",LOOKUP(H38,Sailor_No,Sailor_Name))</f>
        <v/>
      </c>
      <c r="J38" s="568"/>
      <c r="K38" s="645"/>
      <c r="L38" s="645"/>
      <c r="M38" s="668"/>
      <c r="N38" s="643"/>
      <c r="O38" s="202"/>
      <c r="P38" s="187" t="str">
        <f>IF(O38=0,"",LOOKUP(O38,Sailor_No,Sailor_Name))</f>
        <v/>
      </c>
      <c r="Q38" s="190"/>
      <c r="R38" s="187" t="str">
        <f>IF(Q38=0,"",LOOKUP(Q38,Sailor_No,Sailor_Name))</f>
        <v/>
      </c>
      <c r="S38" s="645"/>
      <c r="T38" s="645"/>
      <c r="U38" s="645"/>
      <c r="V38" s="697"/>
      <c r="W38" s="548"/>
      <c r="X38" s="191"/>
      <c r="Y38" s="191"/>
      <c r="Z38" s="191"/>
      <c r="AA38" s="191"/>
      <c r="AB38" s="191"/>
      <c r="AC38" s="192"/>
      <c r="AD38" s="733"/>
      <c r="AE38" s="724"/>
      <c r="AF38" s="727"/>
      <c r="AG38" s="730"/>
      <c r="AH38" s="706"/>
      <c r="AI38" s="711"/>
      <c r="AJ38" s="712"/>
      <c r="AK38" s="327" t="str">
        <f>G38</f>
        <v/>
      </c>
      <c r="AL38" s="328" t="str">
        <f>P38</f>
        <v/>
      </c>
      <c r="AM38" s="121"/>
      <c r="AN38" s="121"/>
      <c r="AO38" s="121"/>
      <c r="AP38" s="121"/>
      <c r="AQ38" s="121"/>
    </row>
    <row r="39" spans="1:43" ht="18" customHeight="1" x14ac:dyDescent="0.2">
      <c r="A39" s="731">
        <v>10</v>
      </c>
      <c r="B39" s="564" t="str">
        <f>LOOKUP(A39,Team_No,Team_Names_1)</f>
        <v>Spare-1</v>
      </c>
      <c r="C39" s="543" t="s">
        <v>1072</v>
      </c>
      <c r="D39" s="561" t="str">
        <f>IF(C39=0,"",LOOKUP(C39,Hobie_No,Sail_No))</f>
        <v>680</v>
      </c>
      <c r="E39" s="537"/>
      <c r="F39" s="210"/>
      <c r="G39" s="211"/>
      <c r="H39" s="212"/>
      <c r="I39" s="211"/>
      <c r="J39" s="561" t="s">
        <v>1047</v>
      </c>
      <c r="K39" s="688"/>
      <c r="L39" s="689"/>
      <c r="M39" s="689"/>
      <c r="N39" s="641">
        <f>SUM(K41:M42)</f>
        <v>0</v>
      </c>
      <c r="O39" s="213"/>
      <c r="P39" s="211"/>
      <c r="Q39" s="214"/>
      <c r="R39" s="211"/>
      <c r="S39" s="690"/>
      <c r="T39" s="690"/>
      <c r="U39" s="690"/>
      <c r="V39" s="695">
        <f>SUM(S41:U42)</f>
        <v>0</v>
      </c>
      <c r="W39" s="216"/>
      <c r="X39" s="217"/>
      <c r="Y39" s="217"/>
      <c r="Z39" s="217"/>
      <c r="AA39" s="217"/>
      <c r="AB39" s="217"/>
      <c r="AC39" s="218"/>
      <c r="AD39" s="329"/>
      <c r="AE39" s="722">
        <f>N39</f>
        <v>0</v>
      </c>
      <c r="AF39" s="725">
        <f t="shared" ref="AF39" si="28">V39</f>
        <v>0</v>
      </c>
      <c r="AG39" s="728">
        <f t="shared" ref="AG39" si="29">SUM(AD39:AF42)</f>
        <v>0</v>
      </c>
      <c r="AH39" s="704">
        <f>IF(AG39&gt;99,"-",(RANK(AG39,$AG$3:$AG$50,1)))</f>
        <v>1</v>
      </c>
      <c r="AI39" s="707"/>
      <c r="AJ39" s="708"/>
      <c r="AK39" s="717" t="str">
        <f>IF(B39=0,"",LOOKUP(A39,Team_No,Team_Names_2))</f>
        <v>Spare-1</v>
      </c>
      <c r="AL39" s="718"/>
      <c r="AM39" s="121"/>
      <c r="AN39" s="121"/>
      <c r="AO39" s="121"/>
      <c r="AP39" s="121"/>
      <c r="AQ39" s="121"/>
    </row>
    <row r="40" spans="1:43" ht="18" customHeight="1" x14ac:dyDescent="0.25">
      <c r="A40" s="731"/>
      <c r="B40" s="565"/>
      <c r="C40" s="544"/>
      <c r="D40" s="562"/>
      <c r="E40" s="538"/>
      <c r="F40" s="186"/>
      <c r="G40" s="187" t="str">
        <f>IF(F40=0,"",LOOKUP(F40,Sailor_No,Sailor_Name))</f>
        <v/>
      </c>
      <c r="H40" s="193"/>
      <c r="I40" s="187" t="str">
        <f>IF(H40=0,"",LOOKUP(H40,Sailor_No,Sailor_Name))</f>
        <v/>
      </c>
      <c r="J40" s="569"/>
      <c r="K40" s="681"/>
      <c r="L40" s="683"/>
      <c r="M40" s="683"/>
      <c r="N40" s="642"/>
      <c r="O40" s="202"/>
      <c r="P40" s="187" t="str">
        <f>IF(O40=0,"",LOOKUP(O40,Sailor_No,Sailor_Name))</f>
        <v/>
      </c>
      <c r="Q40" s="190"/>
      <c r="R40" s="187" t="str">
        <f>IF(Q40=0,"",LOOKUP(Q40,Sailor_No,Sailor_Name))</f>
        <v/>
      </c>
      <c r="S40" s="691"/>
      <c r="T40" s="691"/>
      <c r="U40" s="691"/>
      <c r="V40" s="696" t="e">
        <f>SUM(#REF!)</f>
        <v>#REF!</v>
      </c>
      <c r="W40" s="546" t="str">
        <f>IF(E39="N",$H$53,IF(E40="Y",0,"-"))</f>
        <v>-</v>
      </c>
      <c r="X40" s="191"/>
      <c r="Y40" s="191"/>
      <c r="Z40" s="191"/>
      <c r="AA40" s="191"/>
      <c r="AB40" s="191"/>
      <c r="AC40" s="192"/>
      <c r="AD40" s="719">
        <f>SUM(W40:AC42)</f>
        <v>0</v>
      </c>
      <c r="AE40" s="723"/>
      <c r="AF40" s="726"/>
      <c r="AG40" s="729"/>
      <c r="AH40" s="705"/>
      <c r="AI40" s="709"/>
      <c r="AJ40" s="710"/>
      <c r="AK40" s="320" t="str">
        <f>G40</f>
        <v/>
      </c>
      <c r="AL40" s="321" t="str">
        <f>P40</f>
        <v/>
      </c>
      <c r="AM40" s="114"/>
      <c r="AN40" s="114"/>
      <c r="AO40" s="114"/>
      <c r="AP40" s="114"/>
      <c r="AQ40" s="114"/>
    </row>
    <row r="41" spans="1:43" ht="18" customHeight="1" x14ac:dyDescent="0.25">
      <c r="A41" s="731"/>
      <c r="B41" s="565"/>
      <c r="C41" s="544"/>
      <c r="D41" s="562"/>
      <c r="E41" s="538"/>
      <c r="F41" s="186"/>
      <c r="G41" s="187" t="str">
        <f>IF(F41=0,"",LOOKUP(F41,Sailor_No,Sailor_Name))</f>
        <v/>
      </c>
      <c r="H41" s="193"/>
      <c r="I41" s="187" t="str">
        <f>IF(H41=0,"",LOOKUP(H41,Sailor_No,Sailor_Name))</f>
        <v/>
      </c>
      <c r="J41" s="567" t="s">
        <v>456</v>
      </c>
      <c r="K41" s="644">
        <f>IF(K39&lt;=15,K39,LOOKUP(K39,$I$53:$I$62,$L$53:$L$62))</f>
        <v>0</v>
      </c>
      <c r="L41" s="644">
        <f>IF(L39&lt;=15,L39,LOOKUP(L39,$I$53:$I$62,$L$53:$L$62))</f>
        <v>0</v>
      </c>
      <c r="M41" s="678">
        <f>IF(M39&lt;=15,M39,LOOKUP(M39,$I$53:$I$62,$L$53:$L$62))</f>
        <v>0</v>
      </c>
      <c r="N41" s="642"/>
      <c r="O41" s="202"/>
      <c r="P41" s="187" t="str">
        <f>IF(O41=0,"",LOOKUP(O41,Sailor_No,Sailor_Name))</f>
        <v/>
      </c>
      <c r="Q41" s="190"/>
      <c r="R41" s="187" t="str">
        <f>IF(Q41=0,"",LOOKUP(Q41,Sailor_No,Sailor_Name))</f>
        <v/>
      </c>
      <c r="S41" s="666">
        <f>IF(S39&lt;=15,S39,LOOKUP(S39,$I$53:$I$62,$L$53:$L$62))</f>
        <v>0</v>
      </c>
      <c r="T41" s="666">
        <f>IF(T40&lt;=15,T40,LOOKUP(T40,$I$53:$I$62,$L$53:$L$62))</f>
        <v>0</v>
      </c>
      <c r="U41" s="666">
        <f>IF(U40&lt;=15,U40,LOOKUP(U40,$I$53:$I$62,$L$53:$L$62))</f>
        <v>0</v>
      </c>
      <c r="V41" s="696"/>
      <c r="W41" s="547"/>
      <c r="X41" s="191"/>
      <c r="Y41" s="191"/>
      <c r="Z41" s="191"/>
      <c r="AA41" s="191"/>
      <c r="AB41" s="191"/>
      <c r="AC41" s="192"/>
      <c r="AD41" s="720"/>
      <c r="AE41" s="723"/>
      <c r="AF41" s="726"/>
      <c r="AG41" s="729"/>
      <c r="AH41" s="705"/>
      <c r="AI41" s="709"/>
      <c r="AJ41" s="710"/>
      <c r="AK41" s="322" t="str">
        <f>G41</f>
        <v/>
      </c>
      <c r="AL41" s="323" t="str">
        <f>P41</f>
        <v/>
      </c>
      <c r="AM41" s="121"/>
      <c r="AN41" s="114"/>
      <c r="AO41" s="114"/>
      <c r="AP41" s="114"/>
      <c r="AQ41" s="114"/>
    </row>
    <row r="42" spans="1:43" ht="18" customHeight="1" thickBot="1" x14ac:dyDescent="0.3">
      <c r="A42" s="731"/>
      <c r="B42" s="566"/>
      <c r="C42" s="545"/>
      <c r="D42" s="563"/>
      <c r="E42" s="539"/>
      <c r="F42" s="194"/>
      <c r="G42" s="187" t="str">
        <f>IF(F42=0,"",LOOKUP(F42,Sailor_No,Sailor_Name))</f>
        <v/>
      </c>
      <c r="H42" s="196"/>
      <c r="I42" s="187" t="str">
        <f>IF(H42=0,"",LOOKUP(H42,Sailor_No,Sailor_Name))</f>
        <v/>
      </c>
      <c r="J42" s="568"/>
      <c r="K42" s="645"/>
      <c r="L42" s="645"/>
      <c r="M42" s="668"/>
      <c r="N42" s="643"/>
      <c r="O42" s="223"/>
      <c r="P42" s="187" t="str">
        <f>IF(O42=0,"",LOOKUP(O42,Sailor_No,Sailor_Name))</f>
        <v/>
      </c>
      <c r="Q42" s="198"/>
      <c r="R42" s="187" t="str">
        <f>IF(Q42=0,"",LOOKUP(Q42,Sailor_No,Sailor_Name))</f>
        <v/>
      </c>
      <c r="S42" s="645"/>
      <c r="T42" s="645"/>
      <c r="U42" s="645"/>
      <c r="V42" s="697"/>
      <c r="W42" s="548"/>
      <c r="X42" s="199"/>
      <c r="Y42" s="199"/>
      <c r="Z42" s="199"/>
      <c r="AA42" s="199"/>
      <c r="AB42" s="199"/>
      <c r="AC42" s="200"/>
      <c r="AD42" s="734"/>
      <c r="AE42" s="724"/>
      <c r="AF42" s="727"/>
      <c r="AG42" s="730"/>
      <c r="AH42" s="706"/>
      <c r="AI42" s="711"/>
      <c r="AJ42" s="712"/>
      <c r="AK42" s="324" t="str">
        <f>G42</f>
        <v/>
      </c>
      <c r="AL42" s="325" t="str">
        <f>P42</f>
        <v/>
      </c>
      <c r="AM42" s="121"/>
      <c r="AN42" s="114"/>
      <c r="AO42" s="114"/>
      <c r="AP42" s="114"/>
      <c r="AQ42" s="114"/>
    </row>
    <row r="43" spans="1:43" ht="18" customHeight="1" x14ac:dyDescent="0.2">
      <c r="A43" s="731">
        <v>11</v>
      </c>
      <c r="B43" s="564" t="str">
        <f>LOOKUP(A43,Team_No,Team_Names_1)</f>
        <v>Spare-2</v>
      </c>
      <c r="C43" s="543">
        <f>'[1]Boat allocation &amp; OOD'!L14</f>
        <v>0</v>
      </c>
      <c r="D43" s="561" t="str">
        <f>IF(C43=0,"",LOOKUP(C43,Hobie_No,Sail_No))</f>
        <v/>
      </c>
      <c r="E43" s="537"/>
      <c r="F43" s="210"/>
      <c r="G43" s="211"/>
      <c r="H43" s="212"/>
      <c r="I43" s="211"/>
      <c r="J43" s="561" t="s">
        <v>1047</v>
      </c>
      <c r="K43" s="680"/>
      <c r="L43" s="682"/>
      <c r="M43" s="682"/>
      <c r="N43" s="641">
        <f>SUM(K45:M46)</f>
        <v>0</v>
      </c>
      <c r="O43" s="213"/>
      <c r="P43" s="211"/>
      <c r="Q43" s="214"/>
      <c r="R43" s="211"/>
      <c r="S43" s="690"/>
      <c r="T43" s="690"/>
      <c r="U43" s="690"/>
      <c r="V43" s="695">
        <f>SUM(S45:U46)</f>
        <v>0</v>
      </c>
      <c r="W43" s="216"/>
      <c r="X43" s="217"/>
      <c r="Y43" s="217"/>
      <c r="Z43" s="217"/>
      <c r="AA43" s="217"/>
      <c r="AB43" s="217"/>
      <c r="AC43" s="218"/>
      <c r="AD43" s="329"/>
      <c r="AE43" s="722">
        <f>N43</f>
        <v>0</v>
      </c>
      <c r="AF43" s="725">
        <f t="shared" ref="AF43" si="30">V43</f>
        <v>0</v>
      </c>
      <c r="AG43" s="728">
        <f t="shared" ref="AG43" si="31">SUM(AD43:AF46)</f>
        <v>0</v>
      </c>
      <c r="AH43" s="704">
        <f t="shared" ref="AH43" si="32">IF(AG43&gt;99,"-",(RANK(AG43,$AG$3:$AG$50,1)))</f>
        <v>1</v>
      </c>
      <c r="AI43" s="707"/>
      <c r="AJ43" s="708"/>
      <c r="AK43" s="717" t="str">
        <f>IF(B43=0,"",LOOKUP(A43,Team_No,Team_Names_2))</f>
        <v>Spare-2</v>
      </c>
      <c r="AL43" s="718"/>
      <c r="AM43" s="114"/>
      <c r="AN43" s="114"/>
      <c r="AO43" s="114"/>
      <c r="AP43" s="114"/>
      <c r="AQ43" s="114"/>
    </row>
    <row r="44" spans="1:43" ht="18" customHeight="1" x14ac:dyDescent="0.25">
      <c r="A44" s="731"/>
      <c r="B44" s="565"/>
      <c r="C44" s="544"/>
      <c r="D44" s="562"/>
      <c r="E44" s="538"/>
      <c r="F44" s="186"/>
      <c r="G44" s="187" t="str">
        <f>IF(F44=0,"",LOOKUP(F44,Sailor_No,Sailor_Name))</f>
        <v/>
      </c>
      <c r="H44" s="193"/>
      <c r="I44" s="187" t="str">
        <f>IF(H44=0,"",LOOKUP(H44,Sailor_No,Sailor_Name))</f>
        <v/>
      </c>
      <c r="J44" s="569"/>
      <c r="K44" s="681"/>
      <c r="L44" s="683"/>
      <c r="M44" s="683"/>
      <c r="N44" s="642"/>
      <c r="O44" s="202"/>
      <c r="P44" s="187" t="str">
        <f>IF(O44=0,"",LOOKUP(O44,Sailor_No,Sailor_Name))</f>
        <v/>
      </c>
      <c r="Q44" s="190"/>
      <c r="R44" s="187" t="str">
        <f>IF(Q44=0,"",LOOKUP(Q44,Sailor_No,Sailor_Name))</f>
        <v/>
      </c>
      <c r="S44" s="691"/>
      <c r="T44" s="691"/>
      <c r="U44" s="691"/>
      <c r="V44" s="696" t="e">
        <f>SUM(#REF!)</f>
        <v>#REF!</v>
      </c>
      <c r="W44" s="546" t="str">
        <f>IF(E43="N",$H$53,IF(E44="Y",0,"-"))</f>
        <v>-</v>
      </c>
      <c r="X44" s="191"/>
      <c r="Y44" s="191"/>
      <c r="Z44" s="191"/>
      <c r="AA44" s="191"/>
      <c r="AB44" s="191"/>
      <c r="AC44" s="192"/>
      <c r="AD44" s="719">
        <f>SUM(W44:AC46)</f>
        <v>0</v>
      </c>
      <c r="AE44" s="723"/>
      <c r="AF44" s="726"/>
      <c r="AG44" s="729"/>
      <c r="AH44" s="705"/>
      <c r="AI44" s="709"/>
      <c r="AJ44" s="710"/>
      <c r="AK44" s="320" t="str">
        <f>G44</f>
        <v/>
      </c>
      <c r="AL44" s="321" t="str">
        <f>P44</f>
        <v/>
      </c>
      <c r="AM44" s="114"/>
      <c r="AN44" s="114"/>
      <c r="AO44" s="114"/>
      <c r="AP44" s="114"/>
      <c r="AQ44" s="114"/>
    </row>
    <row r="45" spans="1:43" ht="18" customHeight="1" x14ac:dyDescent="0.25">
      <c r="A45" s="731"/>
      <c r="B45" s="565"/>
      <c r="C45" s="544"/>
      <c r="D45" s="562"/>
      <c r="E45" s="538"/>
      <c r="F45" s="186"/>
      <c r="G45" s="187" t="str">
        <f>IF(F45=0,"",LOOKUP(F45,Sailor_No,Sailor_Name))</f>
        <v/>
      </c>
      <c r="H45" s="193"/>
      <c r="I45" s="187" t="str">
        <f>IF(H45=0,"",LOOKUP(H45,Sailor_No,Sailor_Name))</f>
        <v/>
      </c>
      <c r="J45" s="567" t="s">
        <v>456</v>
      </c>
      <c r="K45" s="644">
        <f>IF(K43&lt;=15,K43,LOOKUP(K43,$I$53:$I$62,$L$53:$L$62))</f>
        <v>0</v>
      </c>
      <c r="L45" s="644">
        <f>IF(L44&lt;=15,L44,LOOKUP(L44,$I$53:$I$62,$L$53:$L$62))</f>
        <v>0</v>
      </c>
      <c r="M45" s="644">
        <f>IF(M44&lt;=15,M44,LOOKUP(M44,$I$53:$I$62,$L$53:$L$62))</f>
        <v>0</v>
      </c>
      <c r="N45" s="642"/>
      <c r="O45" s="202"/>
      <c r="P45" s="187" t="str">
        <f>IF(O45=0,"",LOOKUP(O45,Sailor_No,Sailor_Name))</f>
        <v/>
      </c>
      <c r="Q45" s="190"/>
      <c r="R45" s="187" t="str">
        <f>IF(Q45=0,"",LOOKUP(Q45,Sailor_No,Sailor_Name))</f>
        <v/>
      </c>
      <c r="S45" s="666">
        <f>IF(S43&lt;=15,S43,LOOKUP(S43,$I$53:$I$62,$L$53:$L$62))</f>
        <v>0</v>
      </c>
      <c r="T45" s="666">
        <f>IF(T44&lt;=15,T44,LOOKUP(T44,$I$53:$I$62,$L$53:$L$62))</f>
        <v>0</v>
      </c>
      <c r="U45" s="666">
        <f>IF(U44&lt;=15,U44,LOOKUP(U44,$I$53:$I$62,$L$53:$L$62))</f>
        <v>0</v>
      </c>
      <c r="V45" s="696"/>
      <c r="W45" s="547"/>
      <c r="X45" s="191"/>
      <c r="Y45" s="191"/>
      <c r="Z45" s="191"/>
      <c r="AA45" s="191"/>
      <c r="AB45" s="191"/>
      <c r="AC45" s="192"/>
      <c r="AD45" s="720"/>
      <c r="AE45" s="723"/>
      <c r="AF45" s="726"/>
      <c r="AG45" s="729"/>
      <c r="AH45" s="705"/>
      <c r="AI45" s="709"/>
      <c r="AJ45" s="710"/>
      <c r="AK45" s="322" t="str">
        <f>G45</f>
        <v/>
      </c>
      <c r="AL45" s="323" t="str">
        <f>P45</f>
        <v/>
      </c>
      <c r="AM45" s="121"/>
      <c r="AN45" s="114"/>
      <c r="AO45" s="114"/>
      <c r="AP45" s="114"/>
      <c r="AQ45" s="114"/>
    </row>
    <row r="46" spans="1:43" ht="18" customHeight="1" thickBot="1" x14ac:dyDescent="0.3">
      <c r="A46" s="731"/>
      <c r="B46" s="566"/>
      <c r="C46" s="545"/>
      <c r="D46" s="563"/>
      <c r="E46" s="539"/>
      <c r="F46" s="186"/>
      <c r="G46" s="187" t="str">
        <f>IF(F46=0,"",LOOKUP(F46,Sailor_No,Sailor_Name))</f>
        <v/>
      </c>
      <c r="H46" s="193"/>
      <c r="I46" s="187" t="str">
        <f>IF(H46=0,"",LOOKUP(H46,Sailor_No,Sailor_Name))</f>
        <v/>
      </c>
      <c r="J46" s="568"/>
      <c r="K46" s="679"/>
      <c r="L46" s="679"/>
      <c r="M46" s="679"/>
      <c r="N46" s="643"/>
      <c r="O46" s="202"/>
      <c r="P46" s="187" t="str">
        <f>IF(O46=0,"",LOOKUP(O46,Sailor_No,Sailor_Name))</f>
        <v/>
      </c>
      <c r="Q46" s="190"/>
      <c r="R46" s="187" t="str">
        <f>IF(Q46=0,"",LOOKUP(Q46,Sailor_No,Sailor_Name))</f>
        <v/>
      </c>
      <c r="S46" s="645"/>
      <c r="T46" s="645"/>
      <c r="U46" s="645"/>
      <c r="V46" s="697"/>
      <c r="W46" s="548"/>
      <c r="X46" s="191"/>
      <c r="Y46" s="191"/>
      <c r="Z46" s="191"/>
      <c r="AA46" s="191"/>
      <c r="AB46" s="191"/>
      <c r="AC46" s="192"/>
      <c r="AD46" s="733"/>
      <c r="AE46" s="724"/>
      <c r="AF46" s="727"/>
      <c r="AG46" s="730"/>
      <c r="AH46" s="706"/>
      <c r="AI46" s="711"/>
      <c r="AJ46" s="712"/>
      <c r="AK46" s="327" t="str">
        <f>G46</f>
        <v/>
      </c>
      <c r="AL46" s="328" t="str">
        <f>P46</f>
        <v/>
      </c>
      <c r="AM46" s="114"/>
      <c r="AN46" s="114"/>
      <c r="AO46" s="114"/>
      <c r="AP46" s="114"/>
      <c r="AQ46" s="114"/>
    </row>
    <row r="47" spans="1:43" ht="18" customHeight="1" x14ac:dyDescent="0.2">
      <c r="A47" s="731">
        <v>12</v>
      </c>
      <c r="B47" s="564" t="str">
        <f>LOOKUP(A47,Team_No,Team_Names_1)</f>
        <v>Spare-3</v>
      </c>
      <c r="C47" s="543">
        <f>'[1]Boat allocation &amp; OOD'!L16</f>
        <v>0</v>
      </c>
      <c r="D47" s="561" t="str">
        <f>IF(C47=0,"",LOOKUP(C47,Hobie_No,Sail_No))</f>
        <v/>
      </c>
      <c r="E47" s="537"/>
      <c r="F47" s="210"/>
      <c r="G47" s="211"/>
      <c r="H47" s="212"/>
      <c r="I47" s="211"/>
      <c r="J47" s="561" t="s">
        <v>1047</v>
      </c>
      <c r="K47" s="680"/>
      <c r="L47" s="682"/>
      <c r="M47" s="383"/>
      <c r="N47" s="641">
        <f>SUM(K49:M50)</f>
        <v>0</v>
      </c>
      <c r="O47" s="213"/>
      <c r="P47" s="211"/>
      <c r="Q47" s="214"/>
      <c r="R47" s="211"/>
      <c r="S47" s="690"/>
      <c r="T47" s="690"/>
      <c r="U47" s="690"/>
      <c r="V47" s="695">
        <f>SUM(S49:U50)</f>
        <v>0</v>
      </c>
      <c r="W47" s="216"/>
      <c r="X47" s="217"/>
      <c r="Y47" s="217"/>
      <c r="Z47" s="217"/>
      <c r="AA47" s="217"/>
      <c r="AB47" s="217"/>
      <c r="AC47" s="218"/>
      <c r="AD47" s="329"/>
      <c r="AE47" s="722">
        <f>N47</f>
        <v>0</v>
      </c>
      <c r="AF47" s="725">
        <f t="shared" ref="AF47" si="33">V47</f>
        <v>0</v>
      </c>
      <c r="AG47" s="728">
        <f t="shared" ref="AG47" si="34">SUM(AD47:AF50)</f>
        <v>0</v>
      </c>
      <c r="AH47" s="704">
        <f t="shared" ref="AH47" si="35">IF(AG47&gt;99,"-",(RANK(AG47,$AG$3:$AG$50,1)))</f>
        <v>1</v>
      </c>
      <c r="AI47" s="707"/>
      <c r="AJ47" s="708"/>
      <c r="AK47" s="717" t="str">
        <f>IF(B47=0,"",LOOKUP(A47,Team_No,Team_Names_2))</f>
        <v>Spare-3</v>
      </c>
      <c r="AL47" s="718"/>
      <c r="AM47" s="114"/>
      <c r="AN47" s="114"/>
      <c r="AO47" s="114"/>
      <c r="AP47" s="114"/>
      <c r="AQ47" s="114"/>
    </row>
    <row r="48" spans="1:43" ht="18" customHeight="1" x14ac:dyDescent="0.25">
      <c r="A48" s="731"/>
      <c r="B48" s="565"/>
      <c r="C48" s="544"/>
      <c r="D48" s="562"/>
      <c r="E48" s="538"/>
      <c r="F48" s="186"/>
      <c r="G48" s="187" t="str">
        <f>IF(F48=0,"",LOOKUP(F48,Sailor_No,Sailor_Name))</f>
        <v/>
      </c>
      <c r="H48" s="193"/>
      <c r="I48" s="187" t="str">
        <f>IF(H48=0,"",LOOKUP(H48,Sailor_No,Sailor_Name))</f>
        <v/>
      </c>
      <c r="J48" s="569"/>
      <c r="K48" s="681"/>
      <c r="L48" s="683"/>
      <c r="M48" s="384"/>
      <c r="N48" s="642"/>
      <c r="O48" s="202"/>
      <c r="P48" s="187" t="str">
        <f>IF(O48=0,"",LOOKUP(O48,Sailor_No,Sailor_Name))</f>
        <v/>
      </c>
      <c r="Q48" s="190"/>
      <c r="R48" s="187" t="str">
        <f>IF(Q48=0,"",LOOKUP(Q48,Sailor_No,Sailor_Name))</f>
        <v/>
      </c>
      <c r="S48" s="691"/>
      <c r="T48" s="691"/>
      <c r="U48" s="691"/>
      <c r="V48" s="696" t="e">
        <f>SUM(#REF!)</f>
        <v>#REF!</v>
      </c>
      <c r="W48" s="546" t="str">
        <f>IF(E47="N",$H$53,IF(E48="Y",0,"-"))</f>
        <v>-</v>
      </c>
      <c r="X48" s="191"/>
      <c r="Y48" s="191"/>
      <c r="Z48" s="191"/>
      <c r="AA48" s="191"/>
      <c r="AB48" s="191"/>
      <c r="AC48" s="192"/>
      <c r="AD48" s="719">
        <f>SUM(W48:AC50)</f>
        <v>0</v>
      </c>
      <c r="AE48" s="723"/>
      <c r="AF48" s="726"/>
      <c r="AG48" s="729"/>
      <c r="AH48" s="705"/>
      <c r="AI48" s="709"/>
      <c r="AJ48" s="710"/>
      <c r="AK48" s="320" t="str">
        <f>G48</f>
        <v/>
      </c>
      <c r="AL48" s="321" t="str">
        <f>P48</f>
        <v/>
      </c>
      <c r="AM48" s="114"/>
      <c r="AN48" s="114"/>
      <c r="AO48" s="114"/>
      <c r="AP48" s="114"/>
      <c r="AQ48" s="114"/>
    </row>
    <row r="49" spans="1:259" ht="18" customHeight="1" x14ac:dyDescent="0.25">
      <c r="A49" s="731"/>
      <c r="B49" s="565"/>
      <c r="C49" s="544"/>
      <c r="D49" s="562"/>
      <c r="E49" s="538"/>
      <c r="F49" s="186"/>
      <c r="G49" s="187" t="str">
        <f>IF(F49=0,"",LOOKUP(F49,Sailor_No,Sailor_Name))</f>
        <v/>
      </c>
      <c r="H49" s="193"/>
      <c r="I49" s="187" t="str">
        <f>IF(H49=0,"",LOOKUP(H49,Sailor_No,Sailor_Name))</f>
        <v/>
      </c>
      <c r="J49" s="567" t="s">
        <v>456</v>
      </c>
      <c r="K49" s="644">
        <f>IF(K47&lt;=15,K47,LOOKUP(K47,$I$53:$I$62,$L$53:$L$62))</f>
        <v>0</v>
      </c>
      <c r="L49" s="644">
        <f>IF(L48&lt;=15,L48,LOOKUP(L48,$I$53:$I$62,$L$53:$L$62))</f>
        <v>0</v>
      </c>
      <c r="M49" s="644">
        <f>IF(M48&lt;=15,M48,LOOKUP(M48,$I$53:$I$62,$L$53:$L$62))</f>
        <v>0</v>
      </c>
      <c r="N49" s="642"/>
      <c r="O49" s="202"/>
      <c r="P49" s="187" t="str">
        <f>IF(O49=0,"",LOOKUP(O49,Sailor_No,Sailor_Name))</f>
        <v/>
      </c>
      <c r="Q49" s="190"/>
      <c r="R49" s="187" t="str">
        <f>IF(Q49=0,"",LOOKUP(Q49,Sailor_No,Sailor_Name))</f>
        <v/>
      </c>
      <c r="S49" s="666">
        <f>IF(S47&lt;=15,S47,LOOKUP(S47,$I$53:$I$62,$L$53:$L$62))</f>
        <v>0</v>
      </c>
      <c r="T49" s="666">
        <f>IF(T48&lt;=15,T48,LOOKUP(T48,$I$53:$I$62,$L$53:$L$62))</f>
        <v>0</v>
      </c>
      <c r="U49" s="666">
        <f>IF(U48&lt;=15,U48,LOOKUP(U48,$I$53:$I$62,$L$53:$L$62))</f>
        <v>0</v>
      </c>
      <c r="V49" s="696"/>
      <c r="W49" s="547"/>
      <c r="X49" s="191"/>
      <c r="Y49" s="191"/>
      <c r="Z49" s="191"/>
      <c r="AA49" s="191"/>
      <c r="AB49" s="191"/>
      <c r="AC49" s="192"/>
      <c r="AD49" s="720"/>
      <c r="AE49" s="723"/>
      <c r="AF49" s="726"/>
      <c r="AG49" s="729"/>
      <c r="AH49" s="705"/>
      <c r="AI49" s="709"/>
      <c r="AJ49" s="710"/>
      <c r="AK49" s="322" t="str">
        <f>G49</f>
        <v/>
      </c>
      <c r="AL49" s="323" t="str">
        <f>P49</f>
        <v/>
      </c>
      <c r="AM49" s="121"/>
      <c r="AN49" s="114"/>
      <c r="AO49" s="114"/>
      <c r="AP49" s="114"/>
      <c r="AQ49" s="114"/>
    </row>
    <row r="50" spans="1:259" ht="18" customHeight="1" thickBot="1" x14ac:dyDescent="0.3">
      <c r="A50" s="731"/>
      <c r="B50" s="566"/>
      <c r="C50" s="545"/>
      <c r="D50" s="634"/>
      <c r="E50" s="732"/>
      <c r="F50" s="194"/>
      <c r="G50" s="195" t="str">
        <f>IF(F50=0,"",LOOKUP(F50,Sailor_No,Sailor_Name))</f>
        <v/>
      </c>
      <c r="H50" s="196"/>
      <c r="I50" s="195" t="str">
        <f>IF(H50=0,"",LOOKUP(H50,Sailor_No,Sailor_Name))</f>
        <v/>
      </c>
      <c r="J50" s="568"/>
      <c r="K50" s="645"/>
      <c r="L50" s="645"/>
      <c r="M50" s="645"/>
      <c r="N50" s="643"/>
      <c r="O50" s="207"/>
      <c r="P50" s="195" t="str">
        <f>IF(O50=0,"",LOOKUP(O50,Sailor_No,Sailor_Name))</f>
        <v/>
      </c>
      <c r="Q50" s="198"/>
      <c r="R50" s="195" t="str">
        <f>IF(Q50=0,"",LOOKUP(Q50,Sailor_No,Sailor_Name))</f>
        <v/>
      </c>
      <c r="S50" s="645"/>
      <c r="T50" s="645"/>
      <c r="U50" s="645"/>
      <c r="V50" s="697"/>
      <c r="W50" s="612"/>
      <c r="X50" s="226"/>
      <c r="Y50" s="226"/>
      <c r="Z50" s="226"/>
      <c r="AA50" s="226"/>
      <c r="AB50" s="226"/>
      <c r="AC50" s="227"/>
      <c r="AD50" s="721"/>
      <c r="AE50" s="724"/>
      <c r="AF50" s="727"/>
      <c r="AG50" s="730"/>
      <c r="AH50" s="706"/>
      <c r="AI50" s="711"/>
      <c r="AJ50" s="712"/>
      <c r="AK50" s="324" t="str">
        <f>G50</f>
        <v/>
      </c>
      <c r="AL50" s="325" t="str">
        <f>P50</f>
        <v/>
      </c>
      <c r="AM50" s="114"/>
      <c r="AN50" s="114"/>
      <c r="AO50" s="114"/>
      <c r="AP50" s="114"/>
      <c r="AQ50" s="114"/>
    </row>
    <row r="51" spans="1:259" ht="18.95" customHeight="1" thickBot="1" x14ac:dyDescent="0.3">
      <c r="A51" s="527"/>
      <c r="B51" s="103"/>
      <c r="C51" s="104"/>
      <c r="D51" s="104"/>
      <c r="E51" s="104"/>
      <c r="F51" s="105"/>
      <c r="G51" s="138"/>
      <c r="H51" s="105"/>
      <c r="I51" s="140" t="str">
        <f>IF(H51=0,"",LOOKUP(H51,Sailor_No,Sailor_Name))</f>
        <v/>
      </c>
      <c r="J51" s="140"/>
      <c r="K51" s="105"/>
      <c r="L51" s="105"/>
      <c r="M51" s="131"/>
      <c r="N51" s="162"/>
      <c r="O51" s="107"/>
      <c r="P51" s="141"/>
      <c r="Q51" s="107"/>
      <c r="R51" s="141"/>
      <c r="S51" s="107"/>
      <c r="T51" s="107"/>
      <c r="U51" s="107"/>
      <c r="V51" s="108"/>
      <c r="W51" s="107"/>
      <c r="X51" s="107"/>
      <c r="Y51" s="107"/>
      <c r="Z51" s="107"/>
      <c r="AA51" s="107"/>
      <c r="AB51" s="107"/>
      <c r="AC51" s="107"/>
      <c r="AD51" s="107"/>
      <c r="AE51" s="106"/>
      <c r="AF51" s="106"/>
      <c r="AG51" s="106"/>
      <c r="AH51" s="106"/>
      <c r="AI51" s="106"/>
      <c r="AJ51" s="106"/>
      <c r="AK51" s="106"/>
      <c r="AL51" s="330"/>
      <c r="AM51" s="121"/>
      <c r="AN51" s="121"/>
      <c r="AO51" s="121"/>
      <c r="AP51" s="121"/>
      <c r="AQ51" s="121"/>
      <c r="AR51" s="111"/>
    </row>
    <row r="52" spans="1:259" ht="18.95" customHeight="1" thickBot="1" x14ac:dyDescent="0.3">
      <c r="A52" s="527"/>
      <c r="B52" s="77" t="s">
        <v>475</v>
      </c>
      <c r="C52" s="600" t="s">
        <v>455</v>
      </c>
      <c r="D52" s="601"/>
      <c r="E52" s="601"/>
      <c r="F52" s="601"/>
      <c r="G52" s="601"/>
      <c r="H52" s="602"/>
      <c r="I52" s="603" t="s">
        <v>476</v>
      </c>
      <c r="J52" s="604"/>
      <c r="K52" s="605"/>
      <c r="L52" s="606"/>
      <c r="M52" s="132"/>
      <c r="N52" s="163"/>
      <c r="O52" s="113"/>
      <c r="P52" s="112"/>
      <c r="Q52" s="113"/>
      <c r="R52" s="635" t="s">
        <v>1021</v>
      </c>
      <c r="S52" s="636"/>
      <c r="T52" s="636"/>
      <c r="U52" s="636"/>
      <c r="V52" s="636"/>
      <c r="W52" s="636"/>
      <c r="X52" s="636"/>
      <c r="Y52" s="636"/>
      <c r="Z52" s="636"/>
      <c r="AA52" s="636"/>
      <c r="AB52" s="636"/>
      <c r="AC52" s="636"/>
      <c r="AD52" s="636"/>
      <c r="AE52" s="636"/>
      <c r="AF52" s="636"/>
      <c r="AG52" s="636"/>
      <c r="AH52" s="112"/>
      <c r="AI52" s="112"/>
      <c r="AJ52" s="112"/>
      <c r="AK52" s="330"/>
      <c r="AL52" s="106"/>
      <c r="AM52" s="114"/>
      <c r="AN52" s="114"/>
      <c r="AO52" s="114"/>
      <c r="AP52" s="114"/>
      <c r="AQ52" s="114"/>
      <c r="AR52" s="111"/>
    </row>
    <row r="53" spans="1:259" ht="18.95" customHeight="1" x14ac:dyDescent="0.25">
      <c r="A53" s="527"/>
      <c r="B53" s="78">
        <v>1</v>
      </c>
      <c r="C53" s="626" t="s">
        <v>477</v>
      </c>
      <c r="D53" s="627"/>
      <c r="E53" s="627"/>
      <c r="F53" s="627"/>
      <c r="G53" s="628"/>
      <c r="H53" s="79">
        <v>2</v>
      </c>
      <c r="I53" s="299" t="s">
        <v>478</v>
      </c>
      <c r="J53" s="158"/>
      <c r="K53" s="300">
        <v>5</v>
      </c>
      <c r="L53" s="301">
        <f>$D$60+K53</f>
        <v>14</v>
      </c>
      <c r="M53" s="598" t="s">
        <v>479</v>
      </c>
      <c r="N53" s="599"/>
      <c r="O53" s="599"/>
      <c r="P53" s="599"/>
      <c r="Q53" s="599"/>
      <c r="R53" s="624" t="s">
        <v>480</v>
      </c>
      <c r="S53" s="625"/>
      <c r="T53" s="625"/>
      <c r="U53" s="625"/>
      <c r="V53" s="625"/>
      <c r="W53" s="625"/>
      <c r="X53" s="625"/>
      <c r="Y53" s="625"/>
      <c r="Z53" s="625"/>
      <c r="AA53" s="625"/>
      <c r="AB53" s="625"/>
      <c r="AC53" s="625"/>
      <c r="AD53" s="625"/>
      <c r="AE53" s="625"/>
      <c r="AF53" s="625"/>
      <c r="AG53" s="625"/>
      <c r="AH53" s="625"/>
      <c r="AI53" s="112"/>
      <c r="AJ53" s="112"/>
      <c r="AK53" s="330"/>
      <c r="AL53" s="382"/>
      <c r="AM53" s="114"/>
      <c r="AN53" s="114"/>
      <c r="AO53" s="114"/>
      <c r="AP53" s="114"/>
      <c r="AQ53" s="114"/>
      <c r="AR53" s="111"/>
    </row>
    <row r="54" spans="1:259" ht="18.95" customHeight="1" x14ac:dyDescent="0.25">
      <c r="A54" s="527"/>
      <c r="B54" s="80">
        <v>2</v>
      </c>
      <c r="C54" s="621" t="s">
        <v>1012</v>
      </c>
      <c r="D54" s="615"/>
      <c r="E54" s="615"/>
      <c r="F54" s="615"/>
      <c r="G54" s="616"/>
      <c r="H54" s="81">
        <v>2</v>
      </c>
      <c r="I54" s="302" t="s">
        <v>481</v>
      </c>
      <c r="J54" s="159"/>
      <c r="K54" s="303">
        <v>1</v>
      </c>
      <c r="L54" s="304">
        <f>IF(D60&lt;=F1,F1+K54,D60+K54)</f>
        <v>10</v>
      </c>
      <c r="M54" s="598" t="s">
        <v>482</v>
      </c>
      <c r="N54" s="599"/>
      <c r="O54" s="599"/>
      <c r="P54" s="599"/>
      <c r="Q54" s="166"/>
      <c r="R54" s="625"/>
      <c r="S54" s="625"/>
      <c r="T54" s="625"/>
      <c r="U54" s="625"/>
      <c r="V54" s="625"/>
      <c r="W54" s="625"/>
      <c r="X54" s="625"/>
      <c r="Y54" s="625"/>
      <c r="Z54" s="625"/>
      <c r="AA54" s="625"/>
      <c r="AB54" s="625"/>
      <c r="AC54" s="625"/>
      <c r="AD54" s="625"/>
      <c r="AE54" s="625"/>
      <c r="AF54" s="625"/>
      <c r="AG54" s="625"/>
      <c r="AH54" s="625"/>
      <c r="AI54" s="386"/>
      <c r="AJ54" s="386"/>
      <c r="AK54" s="330"/>
      <c r="AL54" s="382"/>
      <c r="AM54" s="114"/>
      <c r="AN54" s="114"/>
      <c r="AO54" s="114"/>
      <c r="AP54" s="114"/>
      <c r="AQ54" s="114"/>
      <c r="AR54" s="111"/>
    </row>
    <row r="55" spans="1:259" ht="18.95" customHeight="1" x14ac:dyDescent="0.25">
      <c r="A55" s="527"/>
      <c r="B55" s="80">
        <v>3</v>
      </c>
      <c r="C55" s="621" t="s">
        <v>1013</v>
      </c>
      <c r="D55" s="615"/>
      <c r="E55" s="615"/>
      <c r="F55" s="615"/>
      <c r="G55" s="616"/>
      <c r="H55" s="81">
        <v>2</v>
      </c>
      <c r="I55" s="302" t="s">
        <v>483</v>
      </c>
      <c r="J55" s="159"/>
      <c r="K55" s="303">
        <v>1</v>
      </c>
      <c r="L55" s="304">
        <f t="shared" ref="L55:L61" si="36">$F$1+K55</f>
        <v>1</v>
      </c>
      <c r="M55" s="598" t="s">
        <v>484</v>
      </c>
      <c r="N55" s="599"/>
      <c r="O55" s="599"/>
      <c r="P55" s="599"/>
      <c r="Q55" s="166"/>
      <c r="R55" s="625"/>
      <c r="S55" s="625"/>
      <c r="T55" s="625"/>
      <c r="U55" s="625"/>
      <c r="V55" s="625"/>
      <c r="W55" s="625"/>
      <c r="X55" s="625"/>
      <c r="Y55" s="625"/>
      <c r="Z55" s="625"/>
      <c r="AA55" s="625"/>
      <c r="AB55" s="625"/>
      <c r="AC55" s="625"/>
      <c r="AD55" s="625"/>
      <c r="AE55" s="625"/>
      <c r="AF55" s="625"/>
      <c r="AG55" s="625"/>
      <c r="AH55" s="625"/>
      <c r="AI55" s="386"/>
      <c r="AJ55" s="386"/>
      <c r="AK55" s="330"/>
      <c r="AL55" s="382"/>
      <c r="AM55" s="114"/>
      <c r="AN55" s="114"/>
      <c r="AO55" s="114"/>
      <c r="AP55" s="114"/>
      <c r="AQ55" s="114"/>
      <c r="AR55" s="111"/>
    </row>
    <row r="56" spans="1:259" ht="18.95" customHeight="1" x14ac:dyDescent="0.25">
      <c r="A56" s="527"/>
      <c r="B56" s="80">
        <v>4</v>
      </c>
      <c r="C56" s="621" t="s">
        <v>1014</v>
      </c>
      <c r="D56" s="615"/>
      <c r="E56" s="615"/>
      <c r="F56" s="615"/>
      <c r="G56" s="616"/>
      <c r="H56" s="81">
        <v>0</v>
      </c>
      <c r="I56" s="302" t="s">
        <v>485</v>
      </c>
      <c r="J56" s="159"/>
      <c r="K56" s="303">
        <v>1</v>
      </c>
      <c r="L56" s="304">
        <f t="shared" si="36"/>
        <v>1</v>
      </c>
      <c r="M56" s="379" t="s">
        <v>486</v>
      </c>
      <c r="N56" s="164"/>
      <c r="O56" s="382"/>
      <c r="P56" s="382"/>
      <c r="Q56" s="166"/>
      <c r="R56" s="625"/>
      <c r="S56" s="625"/>
      <c r="T56" s="625"/>
      <c r="U56" s="625"/>
      <c r="V56" s="625"/>
      <c r="W56" s="625"/>
      <c r="X56" s="625"/>
      <c r="Y56" s="625"/>
      <c r="Z56" s="625"/>
      <c r="AA56" s="625"/>
      <c r="AB56" s="625"/>
      <c r="AC56" s="625"/>
      <c r="AD56" s="625"/>
      <c r="AE56" s="625"/>
      <c r="AF56" s="625"/>
      <c r="AG56" s="625"/>
      <c r="AH56" s="625"/>
      <c r="AI56" s="382"/>
      <c r="AJ56" s="382"/>
      <c r="AK56" s="330"/>
      <c r="AL56" s="382"/>
      <c r="AM56" s="114"/>
      <c r="AN56" s="114"/>
      <c r="AO56" s="114"/>
      <c r="AP56" s="114"/>
      <c r="AQ56" s="114"/>
      <c r="AR56" s="111"/>
    </row>
    <row r="57" spans="1:259" ht="18.95" customHeight="1" x14ac:dyDescent="0.25">
      <c r="A57" s="527"/>
      <c r="B57" s="80">
        <v>5</v>
      </c>
      <c r="C57" s="621" t="s">
        <v>1015</v>
      </c>
      <c r="D57" s="615"/>
      <c r="E57" s="615"/>
      <c r="F57" s="615"/>
      <c r="G57" s="616"/>
      <c r="H57" s="81">
        <v>0</v>
      </c>
      <c r="I57" s="302" t="s">
        <v>487</v>
      </c>
      <c r="J57" s="159"/>
      <c r="K57" s="303">
        <v>1</v>
      </c>
      <c r="L57" s="304">
        <f t="shared" si="36"/>
        <v>1</v>
      </c>
      <c r="M57" s="598" t="s">
        <v>488</v>
      </c>
      <c r="N57" s="599"/>
      <c r="O57" s="599"/>
      <c r="P57" s="599"/>
      <c r="Q57" s="166"/>
      <c r="R57" s="625"/>
      <c r="S57" s="625"/>
      <c r="T57" s="625"/>
      <c r="U57" s="625"/>
      <c r="V57" s="625"/>
      <c r="W57" s="625"/>
      <c r="X57" s="625"/>
      <c r="Y57" s="625"/>
      <c r="Z57" s="625"/>
      <c r="AA57" s="625"/>
      <c r="AB57" s="625"/>
      <c r="AC57" s="625"/>
      <c r="AD57" s="625"/>
      <c r="AE57" s="625"/>
      <c r="AF57" s="625"/>
      <c r="AG57" s="625"/>
      <c r="AH57" s="625"/>
      <c r="AI57" s="382"/>
      <c r="AJ57" s="382"/>
      <c r="AK57" s="330"/>
      <c r="AL57" s="382"/>
      <c r="AM57" s="114"/>
      <c r="AN57" s="114"/>
      <c r="AO57" s="114"/>
      <c r="AP57" s="114"/>
      <c r="AQ57" s="114"/>
      <c r="AR57" s="111"/>
    </row>
    <row r="58" spans="1:259" ht="18.95" customHeight="1" x14ac:dyDescent="0.25">
      <c r="A58" s="527"/>
      <c r="B58" s="80">
        <v>6</v>
      </c>
      <c r="C58" s="621" t="s">
        <v>1016</v>
      </c>
      <c r="D58" s="615"/>
      <c r="E58" s="615"/>
      <c r="F58" s="615"/>
      <c r="G58" s="616"/>
      <c r="H58" s="81">
        <v>0</v>
      </c>
      <c r="I58" s="302" t="s">
        <v>489</v>
      </c>
      <c r="J58" s="159"/>
      <c r="K58" s="303">
        <v>1</v>
      </c>
      <c r="L58" s="304">
        <f t="shared" si="36"/>
        <v>1</v>
      </c>
      <c r="M58" s="598" t="s">
        <v>490</v>
      </c>
      <c r="N58" s="599"/>
      <c r="O58" s="599"/>
      <c r="P58" s="599"/>
      <c r="Q58" s="599"/>
      <c r="R58" s="599"/>
      <c r="S58" s="599"/>
      <c r="T58" s="599"/>
      <c r="U58" s="599"/>
      <c r="V58" s="118"/>
      <c r="W58" s="380"/>
      <c r="X58" s="380"/>
      <c r="Y58" s="380"/>
      <c r="Z58" s="380"/>
      <c r="AA58" s="380"/>
      <c r="AB58" s="380"/>
      <c r="AC58" s="380"/>
      <c r="AD58" s="380"/>
      <c r="AE58" s="382"/>
      <c r="AF58" s="382"/>
      <c r="AG58" s="382"/>
      <c r="AH58" s="382"/>
      <c r="AI58" s="382"/>
      <c r="AJ58" s="382"/>
      <c r="AK58" s="330"/>
      <c r="AL58" s="382"/>
      <c r="AM58" s="114"/>
      <c r="AN58" s="114"/>
      <c r="AO58" s="114"/>
      <c r="AP58" s="114"/>
      <c r="AQ58" s="114"/>
      <c r="AR58" s="111"/>
    </row>
    <row r="59" spans="1:259" ht="18.95" customHeight="1" thickBot="1" x14ac:dyDescent="0.3">
      <c r="A59" s="527"/>
      <c r="B59" s="82">
        <v>7</v>
      </c>
      <c r="C59" s="613" t="s">
        <v>1017</v>
      </c>
      <c r="D59" s="614"/>
      <c r="E59" s="615"/>
      <c r="F59" s="615"/>
      <c r="G59" s="616"/>
      <c r="H59" s="81">
        <v>0</v>
      </c>
      <c r="I59" s="302" t="s">
        <v>497</v>
      </c>
      <c r="J59" s="159"/>
      <c r="K59" s="303">
        <v>1</v>
      </c>
      <c r="L59" s="304">
        <f t="shared" si="36"/>
        <v>1</v>
      </c>
      <c r="M59" s="598" t="s">
        <v>491</v>
      </c>
      <c r="N59" s="599"/>
      <c r="O59" s="599"/>
      <c r="P59" s="599"/>
      <c r="Q59" s="382"/>
      <c r="R59" s="382"/>
      <c r="S59" s="382"/>
      <c r="T59" s="382"/>
      <c r="U59" s="382"/>
      <c r="V59" s="119"/>
      <c r="W59" s="380"/>
      <c r="X59" s="380"/>
      <c r="Y59" s="380"/>
      <c r="Z59" s="380"/>
      <c r="AA59" s="380"/>
      <c r="AB59" s="380"/>
      <c r="AC59" s="380"/>
      <c r="AD59" s="380"/>
      <c r="AE59" s="382"/>
      <c r="AF59" s="382"/>
      <c r="AG59" s="382"/>
      <c r="AH59" s="382"/>
      <c r="AI59" s="382"/>
      <c r="AJ59" s="382"/>
      <c r="AK59" s="330"/>
      <c r="AL59" s="382"/>
      <c r="AM59" s="114"/>
      <c r="AN59" s="114"/>
      <c r="AO59" s="114"/>
      <c r="AP59" s="114"/>
      <c r="AQ59" s="114"/>
      <c r="AR59" s="111"/>
    </row>
    <row r="60" spans="1:259" ht="18.95" customHeight="1" thickBot="1" x14ac:dyDescent="0.3">
      <c r="A60" s="527"/>
      <c r="B60" s="639" t="s">
        <v>492</v>
      </c>
      <c r="C60" s="640"/>
      <c r="D60" s="86">
        <v>9</v>
      </c>
      <c r="E60" s="124"/>
      <c r="F60" s="713"/>
      <c r="G60" s="713"/>
      <c r="H60" s="714"/>
      <c r="I60" s="302" t="s">
        <v>493</v>
      </c>
      <c r="J60" s="159"/>
      <c r="K60" s="303"/>
      <c r="L60" s="304"/>
      <c r="M60" s="598" t="s">
        <v>494</v>
      </c>
      <c r="N60" s="599"/>
      <c r="O60" s="599"/>
      <c r="P60" s="599"/>
      <c r="Q60" s="380"/>
      <c r="R60" s="380"/>
      <c r="S60" s="380"/>
      <c r="T60" s="380"/>
      <c r="U60" s="380"/>
      <c r="V60" s="118"/>
      <c r="W60" s="380"/>
      <c r="X60" s="380"/>
      <c r="Y60" s="380"/>
      <c r="Z60" s="380"/>
      <c r="AA60" s="380"/>
      <c r="AB60" s="380"/>
      <c r="AC60" s="380"/>
      <c r="AD60" s="380"/>
      <c r="AE60" s="380"/>
      <c r="AF60" s="380"/>
      <c r="AG60" s="380"/>
      <c r="AH60" s="380"/>
      <c r="AI60" s="385"/>
      <c r="AJ60" s="385"/>
      <c r="AK60" s="385"/>
      <c r="AL60" s="385"/>
      <c r="AM60" s="121"/>
      <c r="AN60" s="121"/>
      <c r="AO60" s="121"/>
      <c r="AP60" s="121"/>
      <c r="AQ60" s="107"/>
      <c r="AR60" s="111"/>
    </row>
    <row r="61" spans="1:259" ht="18.95" customHeight="1" x14ac:dyDescent="0.25">
      <c r="A61" s="527"/>
      <c r="B61" s="622" t="s">
        <v>495</v>
      </c>
      <c r="C61" s="623"/>
      <c r="D61" s="637" t="s">
        <v>496</v>
      </c>
      <c r="E61" s="638"/>
      <c r="F61" s="715"/>
      <c r="G61" s="715"/>
      <c r="H61" s="716"/>
      <c r="I61" s="302" t="s">
        <v>497</v>
      </c>
      <c r="J61" s="159"/>
      <c r="K61" s="303">
        <v>1</v>
      </c>
      <c r="L61" s="304">
        <f t="shared" si="36"/>
        <v>1</v>
      </c>
      <c r="M61" s="598" t="s">
        <v>498</v>
      </c>
      <c r="N61" s="599"/>
      <c r="O61" s="599"/>
      <c r="P61" s="599"/>
      <c r="Q61" s="380"/>
      <c r="R61" s="380"/>
      <c r="S61" s="380"/>
      <c r="T61" s="380"/>
      <c r="U61" s="380"/>
      <c r="V61" s="118"/>
      <c r="W61" s="380"/>
      <c r="X61" s="380"/>
      <c r="Y61" s="380"/>
      <c r="Z61" s="380"/>
      <c r="AA61" s="380"/>
      <c r="AB61" s="380"/>
      <c r="AC61" s="380"/>
      <c r="AD61" s="380"/>
      <c r="AE61" s="380"/>
      <c r="AF61" s="380"/>
      <c r="AG61" s="380"/>
      <c r="AH61" s="380"/>
      <c r="AI61" s="385"/>
      <c r="AJ61" s="385"/>
      <c r="AK61" s="385"/>
      <c r="AL61" s="385"/>
      <c r="AM61" s="121"/>
      <c r="AN61" s="121"/>
      <c r="AO61" s="121"/>
      <c r="AP61" s="121"/>
      <c r="AQ61" s="107"/>
      <c r="AR61" s="111"/>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c r="EE61" s="85"/>
      <c r="EF61" s="85"/>
      <c r="EG61" s="85"/>
      <c r="EH61" s="85"/>
      <c r="EI61" s="85"/>
      <c r="EJ61" s="85"/>
      <c r="EK61" s="85"/>
      <c r="EL61" s="85"/>
      <c r="EM61" s="85"/>
      <c r="EN61" s="85"/>
      <c r="EO61" s="85"/>
      <c r="EP61" s="85"/>
      <c r="EQ61" s="85"/>
      <c r="ER61" s="85"/>
      <c r="ES61" s="85"/>
      <c r="ET61" s="85"/>
      <c r="EU61" s="85"/>
      <c r="EV61" s="85"/>
      <c r="EW61" s="85"/>
      <c r="EX61" s="85"/>
      <c r="EY61" s="85"/>
      <c r="EZ61" s="85"/>
      <c r="FA61" s="85"/>
      <c r="FB61" s="85"/>
      <c r="FC61" s="85"/>
      <c r="FD61" s="85"/>
      <c r="FE61" s="85"/>
      <c r="FF61" s="85"/>
      <c r="FG61" s="85"/>
      <c r="FH61" s="85"/>
      <c r="FI61" s="85"/>
      <c r="FJ61" s="85"/>
      <c r="FK61" s="85"/>
      <c r="FL61" s="85"/>
      <c r="FM61" s="85"/>
      <c r="FN61" s="85"/>
      <c r="FO61" s="85"/>
      <c r="FP61" s="85"/>
      <c r="FQ61" s="85"/>
      <c r="FR61" s="85"/>
      <c r="FS61" s="85"/>
      <c r="FT61" s="85"/>
      <c r="FU61" s="85"/>
      <c r="FV61" s="85"/>
      <c r="FW61" s="85"/>
      <c r="FX61" s="85"/>
      <c r="FY61" s="85"/>
      <c r="FZ61" s="85"/>
      <c r="GA61" s="85"/>
      <c r="GB61" s="85"/>
      <c r="GC61" s="85"/>
      <c r="GD61" s="85"/>
      <c r="GE61" s="85"/>
      <c r="GF61" s="85"/>
      <c r="GG61" s="85"/>
      <c r="GH61" s="85"/>
      <c r="GI61" s="85"/>
      <c r="GJ61" s="85"/>
      <c r="GK61" s="85"/>
      <c r="GL61" s="85"/>
      <c r="GM61" s="85"/>
      <c r="GN61" s="85"/>
      <c r="GO61" s="85"/>
      <c r="GP61" s="85"/>
      <c r="GQ61" s="85"/>
      <c r="GR61" s="85"/>
      <c r="GS61" s="85"/>
      <c r="GT61" s="85"/>
      <c r="GU61" s="85"/>
      <c r="GV61" s="85"/>
      <c r="GW61" s="85"/>
      <c r="GX61" s="85"/>
      <c r="GY61" s="85"/>
      <c r="GZ61" s="85"/>
      <c r="HA61" s="85"/>
      <c r="HB61" s="85"/>
      <c r="HC61" s="85"/>
      <c r="HD61" s="85"/>
      <c r="HE61" s="85"/>
      <c r="HF61" s="85"/>
      <c r="HG61" s="85"/>
      <c r="HH61" s="85"/>
      <c r="HI61" s="85"/>
      <c r="HJ61" s="85"/>
      <c r="HK61" s="85"/>
      <c r="HL61" s="85"/>
      <c r="HM61" s="85"/>
      <c r="HN61" s="85"/>
      <c r="HO61" s="85"/>
      <c r="HP61" s="85"/>
      <c r="HQ61" s="85"/>
      <c r="HR61" s="85"/>
      <c r="HS61" s="85"/>
      <c r="HT61" s="85"/>
      <c r="HU61" s="85"/>
      <c r="HV61" s="85"/>
      <c r="HW61" s="85"/>
      <c r="HX61" s="85"/>
      <c r="HY61" s="85"/>
      <c r="HZ61" s="85"/>
      <c r="IA61" s="85"/>
      <c r="IB61" s="85"/>
      <c r="IC61" s="85"/>
      <c r="ID61" s="85"/>
      <c r="IE61" s="85"/>
      <c r="IF61" s="85"/>
      <c r="IG61" s="85"/>
      <c r="IH61" s="85"/>
      <c r="II61" s="85"/>
      <c r="IJ61" s="85"/>
      <c r="IK61" s="85"/>
      <c r="IL61" s="85"/>
      <c r="IM61" s="85"/>
      <c r="IN61" s="85"/>
      <c r="IO61" s="85"/>
      <c r="IP61" s="85"/>
      <c r="IQ61" s="85"/>
      <c r="IR61" s="85"/>
      <c r="IS61" s="85"/>
      <c r="IT61" s="85"/>
      <c r="IU61" s="85"/>
      <c r="IV61" s="85"/>
      <c r="IW61" s="85"/>
      <c r="IX61" s="85"/>
      <c r="IY61" s="85"/>
    </row>
    <row r="62" spans="1:259" ht="18.95" customHeight="1" thickBot="1" x14ac:dyDescent="0.25">
      <c r="A62" s="527"/>
      <c r="B62" s="617" t="s">
        <v>499</v>
      </c>
      <c r="C62" s="618"/>
      <c r="D62" s="629" t="s">
        <v>500</v>
      </c>
      <c r="E62" s="630"/>
      <c r="F62" s="715"/>
      <c r="G62" s="715"/>
      <c r="H62" s="716"/>
      <c r="I62" s="305" t="s">
        <v>474</v>
      </c>
      <c r="J62" s="160"/>
      <c r="K62" s="306">
        <v>100</v>
      </c>
      <c r="L62" s="304">
        <f>K62</f>
        <v>100</v>
      </c>
      <c r="M62" s="619" t="s">
        <v>501</v>
      </c>
      <c r="N62" s="620"/>
      <c r="O62" s="620"/>
      <c r="P62" s="620"/>
      <c r="Q62" s="167"/>
      <c r="R62" s="381"/>
      <c r="S62" s="381"/>
      <c r="T62" s="167"/>
      <c r="U62" s="167"/>
      <c r="V62" s="168"/>
      <c r="W62" s="381"/>
      <c r="X62" s="167"/>
      <c r="Y62" s="167"/>
      <c r="Z62" s="167"/>
      <c r="AA62" s="167"/>
      <c r="AB62" s="167"/>
      <c r="AC62" s="167"/>
      <c r="AD62" s="167"/>
      <c r="AE62" s="167"/>
      <c r="AF62" s="167"/>
      <c r="AG62" s="167"/>
      <c r="AH62" s="167"/>
      <c r="AI62" s="122"/>
      <c r="AJ62" s="107"/>
      <c r="AK62" s="331"/>
      <c r="AL62" s="331"/>
      <c r="AM62" s="121"/>
      <c r="AN62" s="121"/>
      <c r="AO62" s="121"/>
      <c r="AP62" s="121"/>
      <c r="AQ62" s="107"/>
      <c r="AR62" s="111"/>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c r="EN62" s="85"/>
      <c r="EO62" s="85"/>
      <c r="EP62" s="85"/>
      <c r="EQ62" s="85"/>
      <c r="ER62" s="85"/>
      <c r="ES62" s="85"/>
      <c r="ET62" s="85"/>
      <c r="EU62" s="85"/>
      <c r="EV62" s="85"/>
      <c r="EW62" s="85"/>
      <c r="EX62" s="85"/>
      <c r="EY62" s="85"/>
      <c r="EZ62" s="85"/>
      <c r="FA62" s="85"/>
      <c r="FB62" s="85"/>
      <c r="FC62" s="85"/>
      <c r="FD62" s="85"/>
      <c r="FE62" s="85"/>
      <c r="FF62" s="85"/>
      <c r="FG62" s="85"/>
      <c r="FH62" s="85"/>
      <c r="FI62" s="85"/>
      <c r="FJ62" s="85"/>
      <c r="FK62" s="85"/>
      <c r="FL62" s="85"/>
      <c r="FM62" s="85"/>
      <c r="FN62" s="85"/>
      <c r="FO62" s="85"/>
      <c r="FP62" s="85"/>
      <c r="FQ62" s="85"/>
      <c r="FR62" s="85"/>
      <c r="FS62" s="85"/>
      <c r="FT62" s="85"/>
      <c r="FU62" s="85"/>
      <c r="FV62" s="85"/>
      <c r="FW62" s="85"/>
      <c r="FX62" s="85"/>
      <c r="FY62" s="85"/>
      <c r="FZ62" s="85"/>
      <c r="GA62" s="85"/>
      <c r="GB62" s="85"/>
      <c r="GC62" s="85"/>
      <c r="GD62" s="85"/>
      <c r="GE62" s="85"/>
      <c r="GF62" s="85"/>
      <c r="GG62" s="85"/>
      <c r="GH62" s="85"/>
      <c r="GI62" s="85"/>
      <c r="GJ62" s="85"/>
      <c r="GK62" s="85"/>
      <c r="GL62" s="85"/>
      <c r="GM62" s="85"/>
      <c r="GN62" s="85"/>
      <c r="GO62" s="85"/>
      <c r="GP62" s="85"/>
      <c r="GQ62" s="85"/>
      <c r="GR62" s="85"/>
      <c r="GS62" s="85"/>
      <c r="GT62" s="85"/>
      <c r="GU62" s="85"/>
      <c r="GV62" s="85"/>
      <c r="GW62" s="85"/>
      <c r="GX62" s="85"/>
      <c r="GY62" s="85"/>
      <c r="GZ62" s="85"/>
      <c r="HA62" s="85"/>
      <c r="HB62" s="85"/>
      <c r="HC62" s="85"/>
      <c r="HD62" s="85"/>
      <c r="HE62" s="85"/>
      <c r="HF62" s="85"/>
      <c r="HG62" s="85"/>
      <c r="HH62" s="85"/>
      <c r="HI62" s="85"/>
      <c r="HJ62" s="85"/>
      <c r="HK62" s="85"/>
      <c r="HL62" s="85"/>
      <c r="HM62" s="85"/>
      <c r="HN62" s="85"/>
      <c r="HO62" s="85"/>
      <c r="HP62" s="85"/>
      <c r="HQ62" s="85"/>
      <c r="HR62" s="85"/>
      <c r="HS62" s="85"/>
      <c r="HT62" s="85"/>
      <c r="HU62" s="85"/>
      <c r="HV62" s="85"/>
      <c r="HW62" s="85"/>
      <c r="HX62" s="85"/>
      <c r="HY62" s="85"/>
      <c r="HZ62" s="85"/>
      <c r="IA62" s="85"/>
      <c r="IB62" s="85"/>
      <c r="IC62" s="85"/>
      <c r="ID62" s="85"/>
      <c r="IE62" s="85"/>
      <c r="IF62" s="85"/>
      <c r="IG62" s="85"/>
      <c r="IH62" s="85"/>
      <c r="II62" s="85"/>
      <c r="IJ62" s="85"/>
      <c r="IK62" s="85"/>
      <c r="IL62" s="85"/>
      <c r="IM62" s="85"/>
      <c r="IN62" s="85"/>
      <c r="IO62" s="85"/>
      <c r="IP62" s="85"/>
      <c r="IQ62" s="85"/>
      <c r="IR62" s="85"/>
      <c r="IS62" s="85"/>
      <c r="IT62" s="85"/>
      <c r="IU62" s="85"/>
      <c r="IV62" s="85"/>
      <c r="IW62" s="85"/>
      <c r="IX62" s="85"/>
      <c r="IY62" s="85"/>
    </row>
  </sheetData>
  <sheetProtection sheet="1" objects="1" scenarios="1"/>
  <mergeCells count="388">
    <mergeCell ref="AE1:AF1"/>
    <mergeCell ref="AG1:AH1"/>
    <mergeCell ref="AK1:AL1"/>
    <mergeCell ref="F2:G2"/>
    <mergeCell ref="H2:I2"/>
    <mergeCell ref="O2:P2"/>
    <mergeCell ref="Q2:R2"/>
    <mergeCell ref="AI2:AJ2"/>
    <mergeCell ref="C1:D1"/>
    <mergeCell ref="G1:I1"/>
    <mergeCell ref="K1:N1"/>
    <mergeCell ref="O1:R1"/>
    <mergeCell ref="S1:V1"/>
    <mergeCell ref="W1:AD1"/>
    <mergeCell ref="L3:L4"/>
    <mergeCell ref="M3:M4"/>
    <mergeCell ref="N3:N6"/>
    <mergeCell ref="S3:S4"/>
    <mergeCell ref="T3:T4"/>
    <mergeCell ref="A3:A6"/>
    <mergeCell ref="B3:B6"/>
    <mergeCell ref="C3:C6"/>
    <mergeCell ref="D3:D6"/>
    <mergeCell ref="E3:E6"/>
    <mergeCell ref="J3:J4"/>
    <mergeCell ref="A7:A10"/>
    <mergeCell ref="B7:B10"/>
    <mergeCell ref="C7:C10"/>
    <mergeCell ref="D7:D10"/>
    <mergeCell ref="E7:E10"/>
    <mergeCell ref="J7:J8"/>
    <mergeCell ref="AH3:AH6"/>
    <mergeCell ref="AI3:AJ6"/>
    <mergeCell ref="AK3:AL3"/>
    <mergeCell ref="W4:W6"/>
    <mergeCell ref="J5:J6"/>
    <mergeCell ref="K5:K6"/>
    <mergeCell ref="L5:L6"/>
    <mergeCell ref="M5:M6"/>
    <mergeCell ref="S5:S6"/>
    <mergeCell ref="T5:T6"/>
    <mergeCell ref="U3:U4"/>
    <mergeCell ref="V3:V6"/>
    <mergeCell ref="AD3:AD6"/>
    <mergeCell ref="AE3:AE6"/>
    <mergeCell ref="AF3:AF6"/>
    <mergeCell ref="AG3:AG6"/>
    <mergeCell ref="U5:U6"/>
    <mergeCell ref="K3:K4"/>
    <mergeCell ref="AI7:AJ10"/>
    <mergeCell ref="AK7:AL7"/>
    <mergeCell ref="W8:W10"/>
    <mergeCell ref="AD8:AD10"/>
    <mergeCell ref="J9:J10"/>
    <mergeCell ref="K9:K10"/>
    <mergeCell ref="L9:L10"/>
    <mergeCell ref="M9:M10"/>
    <mergeCell ref="S9:S10"/>
    <mergeCell ref="T9:T10"/>
    <mergeCell ref="U7:U8"/>
    <mergeCell ref="V7:V10"/>
    <mergeCell ref="AE7:AE10"/>
    <mergeCell ref="AF7:AF10"/>
    <mergeCell ref="AG7:AG10"/>
    <mergeCell ref="AH7:AH10"/>
    <mergeCell ref="U9:U10"/>
    <mergeCell ref="K7:K8"/>
    <mergeCell ref="L7:L8"/>
    <mergeCell ref="M7:M8"/>
    <mergeCell ref="N7:N10"/>
    <mergeCell ref="S7:S8"/>
    <mergeCell ref="T7:T8"/>
    <mergeCell ref="L11:L12"/>
    <mergeCell ref="M11:M12"/>
    <mergeCell ref="N11:N14"/>
    <mergeCell ref="S11:S12"/>
    <mergeCell ref="T11:T12"/>
    <mergeCell ref="A11:A14"/>
    <mergeCell ref="B11:B14"/>
    <mergeCell ref="C11:C14"/>
    <mergeCell ref="D11:D14"/>
    <mergeCell ref="E11:E14"/>
    <mergeCell ref="J11:J12"/>
    <mergeCell ref="A15:A18"/>
    <mergeCell ref="B15:B18"/>
    <mergeCell ref="C15:C18"/>
    <mergeCell ref="D15:D18"/>
    <mergeCell ref="E15:E18"/>
    <mergeCell ref="J15:J16"/>
    <mergeCell ref="AI11:AJ14"/>
    <mergeCell ref="AK11:AL11"/>
    <mergeCell ref="W12:W14"/>
    <mergeCell ref="AD12:AD14"/>
    <mergeCell ref="J13:J14"/>
    <mergeCell ref="K13:K14"/>
    <mergeCell ref="L13:L14"/>
    <mergeCell ref="M13:M14"/>
    <mergeCell ref="S13:S14"/>
    <mergeCell ref="T13:T14"/>
    <mergeCell ref="U11:U12"/>
    <mergeCell ref="V11:V14"/>
    <mergeCell ref="AE11:AE14"/>
    <mergeCell ref="AF11:AF14"/>
    <mergeCell ref="AG11:AG14"/>
    <mergeCell ref="AH11:AH14"/>
    <mergeCell ref="U13:U14"/>
    <mergeCell ref="K11:K12"/>
    <mergeCell ref="AI15:AJ18"/>
    <mergeCell ref="AK15:AL15"/>
    <mergeCell ref="W16:W18"/>
    <mergeCell ref="AD16:AD18"/>
    <mergeCell ref="J17:J18"/>
    <mergeCell ref="K17:K18"/>
    <mergeCell ref="L17:L18"/>
    <mergeCell ref="M17:M18"/>
    <mergeCell ref="S17:S18"/>
    <mergeCell ref="T17:T18"/>
    <mergeCell ref="U15:U16"/>
    <mergeCell ref="V15:V18"/>
    <mergeCell ref="AE15:AE18"/>
    <mergeCell ref="AF15:AF18"/>
    <mergeCell ref="AG15:AG18"/>
    <mergeCell ref="AH15:AH18"/>
    <mergeCell ref="U17:U18"/>
    <mergeCell ref="K15:K16"/>
    <mergeCell ref="L15:L16"/>
    <mergeCell ref="M15:M16"/>
    <mergeCell ref="N15:N18"/>
    <mergeCell ref="S15:S16"/>
    <mergeCell ref="T15:T16"/>
    <mergeCell ref="L19:L20"/>
    <mergeCell ref="M19:M20"/>
    <mergeCell ref="N19:N22"/>
    <mergeCell ref="S19:S20"/>
    <mergeCell ref="T19:T20"/>
    <mergeCell ref="A19:A22"/>
    <mergeCell ref="B19:B22"/>
    <mergeCell ref="C19:C22"/>
    <mergeCell ref="D19:D22"/>
    <mergeCell ref="E19:E22"/>
    <mergeCell ref="J19:J20"/>
    <mergeCell ref="A23:A26"/>
    <mergeCell ref="B23:B26"/>
    <mergeCell ref="C23:C26"/>
    <mergeCell ref="D23:D26"/>
    <mergeCell ref="E23:E26"/>
    <mergeCell ref="J23:J24"/>
    <mergeCell ref="AI19:AJ22"/>
    <mergeCell ref="AK19:AL19"/>
    <mergeCell ref="W20:W22"/>
    <mergeCell ref="AD20:AD22"/>
    <mergeCell ref="J21:J22"/>
    <mergeCell ref="K21:K22"/>
    <mergeCell ref="L21:L22"/>
    <mergeCell ref="M21:M22"/>
    <mergeCell ref="S21:S22"/>
    <mergeCell ref="T21:T22"/>
    <mergeCell ref="U19:U20"/>
    <mergeCell ref="V19:V22"/>
    <mergeCell ref="AE19:AE22"/>
    <mergeCell ref="AF19:AF22"/>
    <mergeCell ref="AG19:AG22"/>
    <mergeCell ref="AH19:AH22"/>
    <mergeCell ref="U21:U22"/>
    <mergeCell ref="K19:K20"/>
    <mergeCell ref="AI23:AJ26"/>
    <mergeCell ref="AK23:AL23"/>
    <mergeCell ref="W24:W26"/>
    <mergeCell ref="AD24:AD26"/>
    <mergeCell ref="J25:J26"/>
    <mergeCell ref="K25:K26"/>
    <mergeCell ref="L25:L26"/>
    <mergeCell ref="M25:M26"/>
    <mergeCell ref="S25:S26"/>
    <mergeCell ref="T25:T26"/>
    <mergeCell ref="U23:U24"/>
    <mergeCell ref="V23:V26"/>
    <mergeCell ref="AE23:AE26"/>
    <mergeCell ref="AF23:AF26"/>
    <mergeCell ref="AG23:AG26"/>
    <mergeCell ref="AH23:AH26"/>
    <mergeCell ref="U25:U26"/>
    <mergeCell ref="K23:K24"/>
    <mergeCell ref="L23:L24"/>
    <mergeCell ref="M23:M24"/>
    <mergeCell ref="N23:N26"/>
    <mergeCell ref="S23:S24"/>
    <mergeCell ref="T23:T24"/>
    <mergeCell ref="L27:L28"/>
    <mergeCell ref="M27:M28"/>
    <mergeCell ref="N27:N30"/>
    <mergeCell ref="S27:S28"/>
    <mergeCell ref="T27:T28"/>
    <mergeCell ref="A27:A30"/>
    <mergeCell ref="B27:B30"/>
    <mergeCell ref="C27:C30"/>
    <mergeCell ref="D27:D30"/>
    <mergeCell ref="E27:E30"/>
    <mergeCell ref="J27:J28"/>
    <mergeCell ref="A31:A34"/>
    <mergeCell ref="B31:B34"/>
    <mergeCell ref="C31:C34"/>
    <mergeCell ref="D31:D34"/>
    <mergeCell ref="E31:E34"/>
    <mergeCell ref="J31:J32"/>
    <mergeCell ref="AI27:AJ30"/>
    <mergeCell ref="AK27:AL27"/>
    <mergeCell ref="W28:W30"/>
    <mergeCell ref="AD28:AD30"/>
    <mergeCell ref="J29:J30"/>
    <mergeCell ref="K29:K30"/>
    <mergeCell ref="L29:L30"/>
    <mergeCell ref="M29:M30"/>
    <mergeCell ref="S29:S30"/>
    <mergeCell ref="T29:T30"/>
    <mergeCell ref="U27:U28"/>
    <mergeCell ref="V27:V30"/>
    <mergeCell ref="AE27:AE30"/>
    <mergeCell ref="AF27:AF30"/>
    <mergeCell ref="AG27:AG30"/>
    <mergeCell ref="AH27:AH30"/>
    <mergeCell ref="U29:U30"/>
    <mergeCell ref="K27:K28"/>
    <mergeCell ref="AI31:AJ34"/>
    <mergeCell ref="AK31:AL31"/>
    <mergeCell ref="W32:W34"/>
    <mergeCell ref="AD32:AD34"/>
    <mergeCell ref="J33:J34"/>
    <mergeCell ref="K33:K34"/>
    <mergeCell ref="L33:L34"/>
    <mergeCell ref="M33:M34"/>
    <mergeCell ref="S33:S34"/>
    <mergeCell ref="T33:T34"/>
    <mergeCell ref="U31:U32"/>
    <mergeCell ref="V31:V34"/>
    <mergeCell ref="AE31:AE34"/>
    <mergeCell ref="AF31:AF34"/>
    <mergeCell ref="AG31:AG34"/>
    <mergeCell ref="AH31:AH34"/>
    <mergeCell ref="U33:U34"/>
    <mergeCell ref="K31:K32"/>
    <mergeCell ref="L31:L32"/>
    <mergeCell ref="M31:M32"/>
    <mergeCell ref="N31:N34"/>
    <mergeCell ref="S31:S32"/>
    <mergeCell ref="T31:T32"/>
    <mergeCell ref="L35:L36"/>
    <mergeCell ref="M35:M36"/>
    <mergeCell ref="N35:N38"/>
    <mergeCell ref="S35:S36"/>
    <mergeCell ref="T35:T36"/>
    <mergeCell ref="A35:A38"/>
    <mergeCell ref="B35:B38"/>
    <mergeCell ref="C35:C38"/>
    <mergeCell ref="D35:D38"/>
    <mergeCell ref="E35:E38"/>
    <mergeCell ref="J35:J36"/>
    <mergeCell ref="A39:A42"/>
    <mergeCell ref="B39:B42"/>
    <mergeCell ref="C39:C42"/>
    <mergeCell ref="D39:D42"/>
    <mergeCell ref="E39:E42"/>
    <mergeCell ref="J39:J40"/>
    <mergeCell ref="AI35:AJ38"/>
    <mergeCell ref="AK35:AL35"/>
    <mergeCell ref="W36:W38"/>
    <mergeCell ref="AD36:AD38"/>
    <mergeCell ref="J37:J38"/>
    <mergeCell ref="K37:K38"/>
    <mergeCell ref="L37:L38"/>
    <mergeCell ref="M37:M38"/>
    <mergeCell ref="S37:S38"/>
    <mergeCell ref="T37:T38"/>
    <mergeCell ref="U35:U36"/>
    <mergeCell ref="V35:V38"/>
    <mergeCell ref="AE35:AE38"/>
    <mergeCell ref="AF35:AF38"/>
    <mergeCell ref="AG35:AG38"/>
    <mergeCell ref="AH35:AH38"/>
    <mergeCell ref="U37:U38"/>
    <mergeCell ref="K35:K36"/>
    <mergeCell ref="AI39:AJ42"/>
    <mergeCell ref="AK39:AL39"/>
    <mergeCell ref="W40:W42"/>
    <mergeCell ref="AD40:AD42"/>
    <mergeCell ref="J41:J42"/>
    <mergeCell ref="K41:K42"/>
    <mergeCell ref="L41:L42"/>
    <mergeCell ref="M41:M42"/>
    <mergeCell ref="S41:S42"/>
    <mergeCell ref="T41:T42"/>
    <mergeCell ref="U39:U40"/>
    <mergeCell ref="V39:V42"/>
    <mergeCell ref="AE39:AE42"/>
    <mergeCell ref="AF39:AF42"/>
    <mergeCell ref="AG39:AG42"/>
    <mergeCell ref="AH39:AH42"/>
    <mergeCell ref="U41:U42"/>
    <mergeCell ref="K39:K40"/>
    <mergeCell ref="L39:L40"/>
    <mergeCell ref="M39:M40"/>
    <mergeCell ref="N39:N42"/>
    <mergeCell ref="S39:S40"/>
    <mergeCell ref="T39:T40"/>
    <mergeCell ref="L43:L44"/>
    <mergeCell ref="M43:M44"/>
    <mergeCell ref="N43:N46"/>
    <mergeCell ref="S43:S44"/>
    <mergeCell ref="T43:T44"/>
    <mergeCell ref="A43:A46"/>
    <mergeCell ref="B43:B46"/>
    <mergeCell ref="C43:C46"/>
    <mergeCell ref="D43:D46"/>
    <mergeCell ref="E43:E46"/>
    <mergeCell ref="J43:J44"/>
    <mergeCell ref="A47:A50"/>
    <mergeCell ref="B47:B50"/>
    <mergeCell ref="C47:C50"/>
    <mergeCell ref="D47:D50"/>
    <mergeCell ref="E47:E50"/>
    <mergeCell ref="J47:J48"/>
    <mergeCell ref="AI43:AJ46"/>
    <mergeCell ref="AK43:AL43"/>
    <mergeCell ref="W44:W46"/>
    <mergeCell ref="AD44:AD46"/>
    <mergeCell ref="J45:J46"/>
    <mergeCell ref="K45:K46"/>
    <mergeCell ref="L45:L46"/>
    <mergeCell ref="M45:M46"/>
    <mergeCell ref="S45:S46"/>
    <mergeCell ref="T45:T46"/>
    <mergeCell ref="U43:U44"/>
    <mergeCell ref="V43:V46"/>
    <mergeCell ref="AE43:AE46"/>
    <mergeCell ref="AF43:AF46"/>
    <mergeCell ref="AG43:AG46"/>
    <mergeCell ref="AH43:AH46"/>
    <mergeCell ref="U45:U46"/>
    <mergeCell ref="K43:K44"/>
    <mergeCell ref="AK47:AL47"/>
    <mergeCell ref="W48:W50"/>
    <mergeCell ref="AD48:AD50"/>
    <mergeCell ref="J49:J50"/>
    <mergeCell ref="K49:K50"/>
    <mergeCell ref="L49:L50"/>
    <mergeCell ref="M49:M50"/>
    <mergeCell ref="S49:S50"/>
    <mergeCell ref="T49:T50"/>
    <mergeCell ref="U49:U50"/>
    <mergeCell ref="V47:V50"/>
    <mergeCell ref="AE47:AE50"/>
    <mergeCell ref="AF47:AF50"/>
    <mergeCell ref="AG47:AG50"/>
    <mergeCell ref="AH47:AH50"/>
    <mergeCell ref="AI47:AJ50"/>
    <mergeCell ref="K47:K48"/>
    <mergeCell ref="L47:L48"/>
    <mergeCell ref="N47:N50"/>
    <mergeCell ref="S47:S48"/>
    <mergeCell ref="T47:T48"/>
    <mergeCell ref="U47:U48"/>
    <mergeCell ref="A51:A62"/>
    <mergeCell ref="C52:H52"/>
    <mergeCell ref="I52:L52"/>
    <mergeCell ref="R52:AG52"/>
    <mergeCell ref="C53:G53"/>
    <mergeCell ref="M53:Q53"/>
    <mergeCell ref="R53:AH57"/>
    <mergeCell ref="C54:G54"/>
    <mergeCell ref="M54:P54"/>
    <mergeCell ref="C55:G55"/>
    <mergeCell ref="M62:P62"/>
    <mergeCell ref="C59:G59"/>
    <mergeCell ref="M59:P59"/>
    <mergeCell ref="B60:C60"/>
    <mergeCell ref="F60:H62"/>
    <mergeCell ref="M60:P60"/>
    <mergeCell ref="B61:C61"/>
    <mergeCell ref="D61:E61"/>
    <mergeCell ref="M61:P61"/>
    <mergeCell ref="B62:C62"/>
    <mergeCell ref="D62:E62"/>
    <mergeCell ref="M55:P55"/>
    <mergeCell ref="C56:G56"/>
    <mergeCell ref="C57:G57"/>
    <mergeCell ref="M57:P57"/>
    <mergeCell ref="C58:G58"/>
    <mergeCell ref="M58:U58"/>
  </mergeCells>
  <pageMargins left="0.11811023622047245" right="0.11811023622047245" top="0.15748031496062992" bottom="0.15748031496062992" header="0.31496062992125984" footer="0.31496062992125984"/>
  <pageSetup paperSize="9"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19</vt:i4>
      </vt:variant>
    </vt:vector>
  </HeadingPairs>
  <TitlesOfParts>
    <vt:vector size="36" baseType="lpstr">
      <vt:lpstr>2014 - 2015 Results</vt:lpstr>
      <vt:lpstr>Boat allocation &amp; OOD</vt:lpstr>
      <vt:lpstr>Oct2014</vt:lpstr>
      <vt:lpstr>Nov2014</vt:lpstr>
      <vt:lpstr>Dec2014</vt:lpstr>
      <vt:lpstr>Jan2015</vt:lpstr>
      <vt:lpstr>Feb2015</vt:lpstr>
      <vt:lpstr>Mar2015</vt:lpstr>
      <vt:lpstr>Apr2015</vt:lpstr>
      <vt:lpstr>May2015</vt:lpstr>
      <vt:lpstr>Jun2015</vt:lpstr>
      <vt:lpstr>Jun2015 (2)</vt:lpstr>
      <vt:lpstr>Jun2015 (3)</vt:lpstr>
      <vt:lpstr>Sailors</vt:lpstr>
      <vt:lpstr>Tides</vt:lpstr>
      <vt:lpstr>Sign In-Off</vt:lpstr>
      <vt:lpstr>Results</vt:lpstr>
      <vt:lpstr>Hobie_No</vt:lpstr>
      <vt:lpstr>'2014 - 2015 Results'!Print_Area</vt:lpstr>
      <vt:lpstr>'Apr2015'!Print_Area</vt:lpstr>
      <vt:lpstr>'Dec2014'!Print_Area</vt:lpstr>
      <vt:lpstr>'Feb2015'!Print_Area</vt:lpstr>
      <vt:lpstr>'Jan2015'!Print_Area</vt:lpstr>
      <vt:lpstr>'Jun2015'!Print_Area</vt:lpstr>
      <vt:lpstr>'Jun2015 (2)'!Print_Area</vt:lpstr>
      <vt:lpstr>'Jun2015 (3)'!Print_Area</vt:lpstr>
      <vt:lpstr>'Mar2015'!Print_Area</vt:lpstr>
      <vt:lpstr>'May2015'!Print_Area</vt:lpstr>
      <vt:lpstr>'Nov2014'!Print_Area</vt:lpstr>
      <vt:lpstr>'Oct2014'!Print_Area</vt:lpstr>
      <vt:lpstr>Sail_No</vt:lpstr>
      <vt:lpstr>Sailor_Name</vt:lpstr>
      <vt:lpstr>Sailor_No</vt:lpstr>
      <vt:lpstr>Team_Names_1</vt:lpstr>
      <vt:lpstr>Team_Names_2</vt:lpstr>
      <vt:lpstr>Team_No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dc:creator>
  <cp:lastModifiedBy>MF</cp:lastModifiedBy>
  <cp:lastPrinted>2015-02-07T04:41:30Z</cp:lastPrinted>
  <dcterms:created xsi:type="dcterms:W3CDTF">2014-05-02T04:04:10Z</dcterms:created>
  <dcterms:modified xsi:type="dcterms:W3CDTF">2015-02-23T17:07:10Z</dcterms:modified>
</cp:coreProperties>
</file>